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400" windowHeight="8775" firstSheet="4" activeTab="6"/>
  </bookViews>
  <sheets>
    <sheet name="Sprint 1 Jan-2-13" sheetId="1" r:id="rId1"/>
    <sheet name="Sprint 2 Jan-16-27" sheetId="2" r:id="rId2"/>
    <sheet name="Sprint 3 Jan-30-Feb-10" sheetId="3" r:id="rId3"/>
    <sheet name="Sprint 4 Feb-13-24" sheetId="4" r:id="rId4"/>
    <sheet name="Sprint 5 Feb-27-Mar-10" sheetId="5" r:id="rId5"/>
    <sheet name="Sprint 6 Mar-13-24" sheetId="6" r:id="rId6"/>
    <sheet name="Velocity" sheetId="7" r:id="rId7"/>
    <sheet name="Template" sheetId="8" r:id="rId8"/>
  </sheets>
  <externalReferences>
    <externalReference r:id="rId11"/>
  </externalReferences>
  <definedNames>
    <definedName name="_xlnm.Print_Area" localSheetId="0">'Sprint 1 Jan-2-13'!$A$3:$O$87</definedName>
    <definedName name="_xlnm.Print_Area" localSheetId="1">'Sprint 2 Jan-16-27'!$A$3:$P$91</definedName>
    <definedName name="_xlnm.Print_Area" localSheetId="2">'Sprint 3 Jan-30-Feb-10'!$A$3:$P$99</definedName>
    <definedName name="_xlnm.Print_Area" localSheetId="3">'Sprint 4 Feb-13-24'!$A$3:$P$98</definedName>
    <definedName name="_xlnm.Print_Area" localSheetId="6">'Velocity'!$A$1:$N$16</definedName>
    <definedName name="_xlnm.Print_Titles" localSheetId="3">'Sprint 4 Feb-13-24'!$3:$5</definedName>
  </definedNames>
  <calcPr fullCalcOnLoad="1"/>
</workbook>
</file>

<file path=xl/sharedStrings.xml><?xml version="1.0" encoding="utf-8"?>
<sst xmlns="http://schemas.openxmlformats.org/spreadsheetml/2006/main" count="1624" uniqueCount="481">
  <si>
    <t>S1</t>
  </si>
  <si>
    <t>T1</t>
  </si>
  <si>
    <t>T2</t>
  </si>
  <si>
    <t>T3</t>
  </si>
  <si>
    <t>T4</t>
  </si>
  <si>
    <t>S2</t>
  </si>
  <si>
    <t>S3</t>
  </si>
  <si>
    <t>S4</t>
  </si>
  <si>
    <t>T5</t>
  </si>
  <si>
    <t>S5</t>
  </si>
  <si>
    <t>S6</t>
  </si>
  <si>
    <t>S7</t>
  </si>
  <si>
    <t>S8</t>
  </si>
  <si>
    <t>S9</t>
  </si>
  <si>
    <t>S10</t>
  </si>
  <si>
    <t>Thr</t>
  </si>
  <si>
    <t>Fri</t>
  </si>
  <si>
    <t>Mon</t>
  </si>
  <si>
    <t>Tue</t>
  </si>
  <si>
    <t>Wed</t>
  </si>
  <si>
    <t>Date 
Added</t>
  </si>
  <si>
    <t>T6</t>
  </si>
  <si>
    <t>S-Research</t>
  </si>
  <si>
    <t>Below Not in Burndown</t>
  </si>
  <si>
    <t>S-Maintenance</t>
  </si>
  <si>
    <t>T7</t>
  </si>
  <si>
    <t>T8</t>
  </si>
  <si>
    <t>T9</t>
  </si>
  <si>
    <t>?</t>
  </si>
  <si>
    <t>Description</t>
  </si>
  <si>
    <t>data validation  (QA)</t>
  </si>
  <si>
    <t>table access from DW</t>
  </si>
  <si>
    <t>coding</t>
  </si>
  <si>
    <t>RESEARCH</t>
  </si>
  <si>
    <t>Returned to
Product Backlog</t>
  </si>
  <si>
    <t>???</t>
  </si>
  <si>
    <t>Total Estimated Hours:</t>
  </si>
  <si>
    <t>Stories
Accepted</t>
  </si>
  <si>
    <t>Returned to PB</t>
  </si>
  <si>
    <t>S11</t>
  </si>
  <si>
    <t>Investigate ECPC script to understand task</t>
  </si>
  <si>
    <t>Release (switchover) ROI Cube</t>
  </si>
  <si>
    <t>Push most recent data</t>
  </si>
  <si>
    <t>notify users</t>
  </si>
  <si>
    <t>change scripts for switchover + test</t>
  </si>
  <si>
    <t>move to production</t>
  </si>
  <si>
    <t>QA and data validation (test rules)</t>
  </si>
  <si>
    <t>test</t>
  </si>
  <si>
    <t>load missing data</t>
  </si>
  <si>
    <r>
      <t xml:space="preserve">update atom from CID for last 60 days 
in </t>
    </r>
    <r>
      <rPr>
        <b/>
        <sz val="10"/>
        <color indexed="48"/>
        <rFont val="Arial"/>
        <family val="2"/>
      </rPr>
      <t>Redirect_Fact</t>
    </r>
  </si>
  <si>
    <r>
      <t xml:space="preserve">update atom from CID for last 60 days
in </t>
    </r>
    <r>
      <rPr>
        <b/>
        <sz val="10"/>
        <color indexed="48"/>
        <rFont val="Arial"/>
        <family val="2"/>
      </rPr>
      <t>Apollo_Redirect_Fact</t>
    </r>
  </si>
  <si>
    <r>
      <t xml:space="preserve">update atom from CID for last 60 days 
in </t>
    </r>
    <r>
      <rPr>
        <b/>
        <sz val="10"/>
        <color indexed="48"/>
        <rFont val="Arial"/>
        <family val="2"/>
      </rPr>
      <t>1-day redirect files</t>
    </r>
  </si>
  <si>
    <r>
      <t xml:space="preserve">update atom from CID for last 60 days 
in </t>
    </r>
    <r>
      <rPr>
        <b/>
        <sz val="10"/>
        <color indexed="48"/>
        <rFont val="Arial"/>
        <family val="2"/>
      </rPr>
      <t>DSSOL.archive.redirect_log.</t>
    </r>
  </si>
  <si>
    <t>populate NEW CR data into table</t>
  </si>
  <si>
    <t>generate CVS version of upload data</t>
  </si>
  <si>
    <t>generate spreadsheet version of upload data</t>
  </si>
  <si>
    <t>exception report</t>
  </si>
  <si>
    <t>QA &amp; approve data for use</t>
  </si>
  <si>
    <t>Finish development</t>
  </si>
  <si>
    <t>finish restructure</t>
  </si>
  <si>
    <t>review rules and test</t>
  </si>
  <si>
    <t>Blocked</t>
  </si>
  <si>
    <t>User acceptance (QA)</t>
  </si>
  <si>
    <t>Discuss QA concerns</t>
  </si>
  <si>
    <t>Implement new changes</t>
  </si>
  <si>
    <t>QA ROI Cube</t>
  </si>
  <si>
    <t>user acceptance testing</t>
  </si>
  <si>
    <t>validate data</t>
  </si>
  <si>
    <t>documentation</t>
  </si>
  <si>
    <t>Productionize</t>
  </si>
  <si>
    <t>add DSP usage to EssbaseShopzilla for codep_user, codep_load &amp; admin</t>
  </si>
  <si>
    <t>refactor redirect cube build process to use EssbaseSHopzilla module</t>
  </si>
  <si>
    <t>add user/pw to DSP for 
  DW: codep_user &amp; codep_load
  Essbase: admin</t>
  </si>
  <si>
    <t>modify data on dev to make sure changes are made (BRUS)</t>
  </si>
  <si>
    <t>change conf file to incorporate new channels</t>
  </si>
  <si>
    <t>validate new daya (QA?)</t>
  </si>
  <si>
    <t>write new data to pkdss01..bizops after change</t>
  </si>
  <si>
    <t xml:space="preserve">Investigate unit test creation </t>
  </si>
  <si>
    <t>Failed Jobs</t>
  </si>
  <si>
    <t xml:space="preserve">                                                             </t>
  </si>
  <si>
    <t>??</t>
  </si>
  <si>
    <t>BLOCKED</t>
  </si>
  <si>
    <r>
      <t xml:space="preserve">Define teat plan &amp; teat case for monthly invoice uploading &amp; execute test cases
</t>
    </r>
    <r>
      <rPr>
        <i/>
        <sz val="10"/>
        <rFont val="Arial"/>
        <family val="2"/>
      </rPr>
      <t>Partially replaced by T2 &amp; T3</t>
    </r>
  </si>
  <si>
    <t>MAINTENANCE actual hours totals</t>
  </si>
  <si>
    <t>Team Capacity Estimates</t>
  </si>
  <si>
    <t>Tot.Hrs.</t>
  </si>
  <si>
    <t>Maint.</t>
  </si>
  <si>
    <t>Who</t>
  </si>
  <si>
    <r>
      <t xml:space="preserve">DONE
</t>
    </r>
    <r>
      <rPr>
        <b/>
        <sz val="10"/>
        <color indexed="12"/>
        <rFont val="Arial"/>
        <family val="2"/>
      </rPr>
      <t>ACCEPTED</t>
    </r>
  </si>
  <si>
    <r>
      <t xml:space="preserve">DONE </t>
    </r>
    <r>
      <rPr>
        <b/>
        <sz val="10"/>
        <color indexed="12"/>
        <rFont val="Arial"/>
        <family val="2"/>
      </rPr>
      <t>ACCEPTED</t>
    </r>
  </si>
  <si>
    <r>
      <t>DONE</t>
    </r>
    <r>
      <rPr>
        <b/>
        <sz val="10"/>
        <color indexed="12"/>
        <rFont val="Arial"/>
        <family val="2"/>
      </rPr>
      <t xml:space="preserve"> ACCEPTED</t>
    </r>
  </si>
  <si>
    <t>5 of 11</t>
  </si>
  <si>
    <t>Proj.</t>
  </si>
  <si>
    <t>Tasks</t>
  </si>
  <si>
    <t>S12</t>
  </si>
  <si>
    <t>code review</t>
  </si>
  <si>
    <t>productionalize</t>
  </si>
  <si>
    <t>design/architect</t>
  </si>
  <si>
    <t>code reporting script</t>
  </si>
  <si>
    <t>committing to CVS and productionalize</t>
  </si>
  <si>
    <t>complete audit</t>
  </si>
  <si>
    <t>notify users about changes to reports</t>
  </si>
  <si>
    <t>identify scripts that need modification and which group will do it</t>
  </si>
  <si>
    <t>create a roadmap for SOX compliance</t>
  </si>
  <si>
    <t>SOX Cubes planning</t>
  </si>
  <si>
    <t>rewrite resync script</t>
  </si>
  <si>
    <t>construce new job streams</t>
  </si>
  <si>
    <t>setup environment to test Houston</t>
  </si>
  <si>
    <t>id problems (maint.)</t>
  </si>
  <si>
    <t>convert RPM for Houston</t>
  </si>
  <si>
    <t>create job to daily views (serves Houston)</t>
  </si>
  <si>
    <t>S13</t>
  </si>
  <si>
    <t>establish runbook framework</t>
  </si>
  <si>
    <t>add redirect and ROI cubes to BIM</t>
  </si>
  <si>
    <t>create skill matrix template</t>
  </si>
  <si>
    <t>collect skill information from team</t>
  </si>
  <si>
    <t>finalize skill matrix</t>
  </si>
  <si>
    <t>publish team skill matrix</t>
  </si>
  <si>
    <t>update stored proc</t>
  </si>
  <si>
    <t>clean up the dashboard directory</t>
  </si>
  <si>
    <t>identify dashboard data sources</t>
  </si>
  <si>
    <t>dashboard code in SVN</t>
  </si>
  <si>
    <t>restore dashboard monitor</t>
  </si>
  <si>
    <t>implement email notification systems for hourly dashboard</t>
  </si>
  <si>
    <r>
      <t xml:space="preserve">MAINTENANCE </t>
    </r>
    <r>
      <rPr>
        <i/>
        <sz val="11"/>
        <color indexed="10"/>
        <rFont val="Arial"/>
        <family val="0"/>
      </rPr>
      <t>actual hours totals</t>
    </r>
  </si>
  <si>
    <t>implement freshness checker doc.  
And Email to developers</t>
  </si>
  <si>
    <t>CANCELED</t>
  </si>
  <si>
    <t>Investigate impact of pending releases of other groups.</t>
  </si>
  <si>
    <t>Other</t>
  </si>
  <si>
    <t>POSTPONED</t>
  </si>
  <si>
    <t>DONE
Accepted</t>
  </si>
  <si>
    <t>5 of 13</t>
  </si>
  <si>
    <t>Code Review</t>
  </si>
  <si>
    <t>Optimize the query by DBA &amp; review/push</t>
  </si>
  <si>
    <t>Push to Production</t>
  </si>
  <si>
    <t>Create runbook</t>
  </si>
  <si>
    <t>QA</t>
  </si>
  <si>
    <t>Migrate all stored procs, etc. to QA server</t>
  </si>
  <si>
    <t>Monitor in production</t>
  </si>
  <si>
    <t>Stored proc reviews and push</t>
  </si>
  <si>
    <t>team</t>
  </si>
  <si>
    <t>Build process training</t>
  </si>
  <si>
    <t>Usage training</t>
  </si>
  <si>
    <t>Change Dash Cube to use new infrastructure</t>
  </si>
  <si>
    <t>Train team in Rally usage</t>
  </si>
  <si>
    <t>S14</t>
  </si>
  <si>
    <t>Workshop with team</t>
  </si>
  <si>
    <t>Prepare workshop</t>
  </si>
  <si>
    <t>Core Team Totals</t>
  </si>
  <si>
    <t>Investigate unit test creation</t>
  </si>
  <si>
    <t>Research tasks for adding POS to infrastructure</t>
  </si>
  <si>
    <t>Postponed - till Sprint #5
possibly a 1-hr presentation rather than a 2-hr workshop.</t>
  </si>
  <si>
    <t>Postponed</t>
  </si>
  <si>
    <t>x of y</t>
  </si>
  <si>
    <t>Sprint</t>
  </si>
  <si>
    <t>Start</t>
  </si>
  <si>
    <t>End</t>
  </si>
  <si>
    <t>Learn Scrum Process
Complete inflight work</t>
  </si>
  <si>
    <t>Dates</t>
  </si>
  <si>
    <t>Accepted</t>
  </si>
  <si>
    <t>User Stories</t>
  </si>
  <si>
    <t>Initial Commitment</t>
  </si>
  <si>
    <t>Story Points</t>
  </si>
  <si>
    <t>No.</t>
  </si>
  <si>
    <t>Goal / Changes</t>
  </si>
  <si>
    <t>Continue inflight /
Track Maint.Time</t>
  </si>
  <si>
    <t>Task Hours</t>
  </si>
  <si>
    <t>Initially</t>
  </si>
  <si>
    <t>Maint. Hrs.</t>
  </si>
  <si>
    <t>Total</t>
  </si>
  <si>
    <t>Core Team</t>
  </si>
  <si>
    <t>Staff</t>
  </si>
  <si>
    <t>Proj. Hrs.</t>
  </si>
  <si>
    <t>Story
#</t>
  </si>
  <si>
    <t>Points</t>
  </si>
  <si>
    <t>Task #</t>
  </si>
  <si>
    <t>Left</t>
  </si>
  <si>
    <t>S18</t>
  </si>
  <si>
    <t>S17</t>
  </si>
  <si>
    <t>S16</t>
  </si>
  <si>
    <t>S15</t>
  </si>
  <si>
    <t>Maximum Maintenance time commitment for Sprint</t>
  </si>
  <si>
    <t>Maintenance Commitment</t>
  </si>
  <si>
    <t>M1</t>
  </si>
  <si>
    <t>M2</t>
  </si>
  <si>
    <t>M3</t>
  </si>
  <si>
    <t>M4</t>
  </si>
  <si>
    <t>M5</t>
  </si>
  <si>
    <t>M6</t>
  </si>
  <si>
    <t>M7</t>
  </si>
  <si>
    <t>M8</t>
  </si>
  <si>
    <t>Maintenance Burn-Up</t>
  </si>
  <si>
    <t>Moved to S-15</t>
  </si>
  <si>
    <t>Moved from S-11</t>
  </si>
  <si>
    <t>environment</t>
  </si>
  <si>
    <t>Test and validate (QA version)</t>
  </si>
  <si>
    <t>Establish runbook framework</t>
  </si>
  <si>
    <t>Create Rally example story - REVISED to model Sprint 4 Stories, Releases and Projects.</t>
  </si>
  <si>
    <t>DONE</t>
  </si>
  <si>
    <t>Modify &amp; test Perl module to use QA</t>
  </si>
  <si>
    <t>Rmv'd.</t>
  </si>
  <si>
    <t>Moved</t>
  </si>
  <si>
    <t>4 of 18</t>
  </si>
  <si>
    <t>T</t>
  </si>
  <si>
    <t>Maintenance Commitment -- Maximum</t>
  </si>
  <si>
    <t>&lt;storydescription text&gt;</t>
  </si>
  <si>
    <t>&lt;story description text&gt;</t>
  </si>
  <si>
    <t>&lt;initials&gt;</t>
  </si>
  <si>
    <t>EF</t>
  </si>
  <si>
    <t>GH</t>
  </si>
  <si>
    <t>Prepare for ... data review</t>
  </si>
  <si>
    <t>Meet to review ... data</t>
  </si>
  <si>
    <t>Consolidate ... review notes from …</t>
  </si>
  <si>
    <t>QA of …</t>
  </si>
  <si>
    <t>... acceptance testing</t>
  </si>
  <si>
    <t>Move ... to QA</t>
  </si>
  <si>
    <t>Create dummy ... table</t>
  </si>
  <si>
    <t>Modify scripts to use dummy ... table</t>
  </si>
  <si>
    <t>Insert dummy values for new …</t>
  </si>
  <si>
    <t>Corp. Initative 1 focus</t>
  </si>
  <si>
    <t>Corp. Initative 2 focus /
 Maint.Hrs.as LIMIT</t>
  </si>
  <si>
    <t>TeAB Capacity Estimates</t>
  </si>
  <si>
    <t>Core TeAB Totals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</si>
  <si>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</si>
  <si>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</si>
  <si>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</si>
  <si>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</si>
  <si>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</si>
  <si>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</si>
  <si>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</si>
  <si>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Contact
Person</t>
  </si>
  <si>
    <t>Note: Contact Person is SME, not the developer - the team owns all the tasks.</t>
  </si>
  <si>
    <t>Add ... Code to SVN</t>
  </si>
  <si>
    <t>Ops training for …  w/doc.</t>
  </si>
  <si>
    <r>
      <t>Fix</t>
    </r>
    <r>
      <rPr>
        <b/>
        <sz val="10"/>
        <rFont val="Arial"/>
        <family val="2"/>
      </rPr>
      <t xml:space="preserve"> ...</t>
    </r>
    <r>
      <rPr>
        <sz val="10"/>
        <rFont val="Arial"/>
        <family val="0"/>
      </rPr>
      <t xml:space="preserve"> to use Java ... client</t>
    </r>
  </si>
  <si>
    <t>Productionalize …  and  ...</t>
  </si>
  <si>
    <t>investigate ... log architecture</t>
  </si>
  <si>
    <t>Define and document … tasks and timeline</t>
  </si>
  <si>
    <t>Work with Ops. on server availability</t>
  </si>
  <si>
    <t>Install ... server</t>
  </si>
  <si>
    <t>... change control introduction structure for …</t>
  </si>
  <si>
    <t>Investigate new Oracle QA sys. availability</t>
  </si>
  <si>
    <t xml:space="preserve">Determine structure for SVN projects with Ops. </t>
  </si>
  <si>
    <t>12-Feb   
BLOCKED</t>
  </si>
  <si>
    <t>Change ... build to use new infrastructure</t>
  </si>
  <si>
    <t>Add ... code to SVN</t>
  </si>
  <si>
    <t>Add … code to SVN</t>
  </si>
  <si>
    <t>Modify Perl script to work with new tables and stored procs, which will check ... only</t>
  </si>
  <si>
    <t>Cleanup ... directory</t>
  </si>
  <si>
    <t>Put ... code in SVN</t>
  </si>
  <si>
    <t xml:space="preserve">Implement … </t>
  </si>
  <si>
    <t>PO</t>
  </si>
  <si>
    <t>PO/QA</t>
  </si>
  <si>
    <t>Train ... on ... data validity - QA</t>
  </si>
  <si>
    <t>Calc …</t>
  </si>
  <si>
    <t>... investigation</t>
  </si>
  <si>
    <t>Investigating scripts using ... logs</t>
  </si>
  <si>
    <t>Training ... on ... Processes</t>
  </si>
  <si>
    <t>QA/PO</t>
  </si>
  <si>
    <t>SP</t>
  </si>
  <si>
    <t>SM</t>
  </si>
  <si>
    <t>EM</t>
  </si>
  <si>
    <t>E1</t>
  </si>
  <si>
    <t>E2</t>
  </si>
  <si>
    <t>E3</t>
  </si>
  <si>
    <t>E4</t>
  </si>
  <si>
    <t>E5</t>
  </si>
  <si>
    <t>New</t>
  </si>
  <si>
    <t>E1 E2 E3</t>
  </si>
  <si>
    <t>E1 E2</t>
  </si>
  <si>
    <t>E3 E4</t>
  </si>
  <si>
    <t>E4 SP</t>
  </si>
  <si>
    <t>E2 QA
E1 E4</t>
  </si>
  <si>
    <t>E1 E2 E5</t>
  </si>
  <si>
    <t>E1 E4</t>
  </si>
  <si>
    <t>E2 E4</t>
  </si>
  <si>
    <t>E2 PO</t>
  </si>
  <si>
    <t>remove ... dependency from …</t>
  </si>
  <si>
    <r>
      <t xml:space="preserve">Reworded mm/dd: </t>
    </r>
    <r>
      <rPr>
        <sz val="10"/>
        <color indexed="12"/>
        <rFont val="Arial"/>
        <family val="2"/>
      </rPr>
      <t>document impact of ...</t>
    </r>
  </si>
  <si>
    <t xml:space="preserve">audit code which uses … </t>
  </si>
  <si>
    <t>document ... data flow</t>
  </si>
  <si>
    <t xml:space="preserve">Change … table for … </t>
  </si>
  <si>
    <t>update ... table</t>
  </si>
  <si>
    <t>Change ... dimension build view and rule</t>
  </si>
  <si>
    <t>run remaining …</t>
  </si>
  <si>
    <t>code script to update …</t>
  </si>
  <si>
    <t>refresh data used by …</t>
  </si>
  <si>
    <t>remediate scripts impacted by …</t>
  </si>
  <si>
    <t>... functional testing</t>
  </si>
  <si>
    <t>unit testing for report and ... scripts</t>
  </si>
  <si>
    <t>code ... script</t>
  </si>
  <si>
    <t>test/fix …</t>
  </si>
  <si>
    <t>test/fix ... files</t>
  </si>
  <si>
    <t>E2 QA</t>
  </si>
  <si>
    <t>E2 E1</t>
  </si>
  <si>
    <t>SM's time not in core team burndown</t>
  </si>
  <si>
    <t>planning</t>
  </si>
  <si>
    <t>4 of 11</t>
  </si>
  <si>
    <t>S1-A</t>
  </si>
  <si>
    <t>S4-A</t>
  </si>
  <si>
    <t>S1-B</t>
  </si>
  <si>
    <t>S4-B</t>
  </si>
  <si>
    <t>Sched. Training</t>
  </si>
  <si>
    <t>Split</t>
  </si>
  <si>
    <t>push to production</t>
  </si>
  <si>
    <t>add to SVN</t>
  </si>
  <si>
    <t>meet production rqmtrs.</t>
  </si>
  <si>
    <t>reload remaining data</t>
  </si>
  <si>
    <t>investigate code</t>
  </si>
  <si>
    <t>unit testing</t>
  </si>
  <si>
    <t>MAINTENANCE</t>
  </si>
  <si>
    <t>Returned 
to PB</t>
  </si>
  <si>
    <t>Moved to S1-B</t>
  </si>
  <si>
    <t>Moved to S4-B</t>
  </si>
  <si>
    <t>Cubes</t>
  </si>
  <si>
    <t>Totals</t>
  </si>
  <si>
    <t>DONE Accepted</t>
  </si>
  <si>
    <t>Find out how data structures are built</t>
  </si>
  <si>
    <t>Create the Query</t>
  </si>
  <si>
    <t>Validate data</t>
  </si>
  <si>
    <t>Change Perl Script</t>
  </si>
  <si>
    <t xml:space="preserve">Reload missing day </t>
  </si>
  <si>
    <t>Modify query and validate data</t>
  </si>
  <si>
    <t>Modify script</t>
  </si>
  <si>
    <t>Get approval</t>
  </si>
  <si>
    <t>Productionalize</t>
  </si>
  <si>
    <t>Finish coding and clean up code</t>
  </si>
  <si>
    <t>Test cases execution</t>
  </si>
  <si>
    <t>Database server</t>
  </si>
  <si>
    <t>Install some stuff</t>
  </si>
  <si>
    <t>Test Perl script</t>
  </si>
  <si>
    <t>Create layout and get approval</t>
  </si>
  <si>
    <t>optimize query and create view</t>
  </si>
  <si>
    <t>create runbook</t>
  </si>
  <si>
    <t>Finish changing the script</t>
  </si>
  <si>
    <t>Move to production</t>
  </si>
  <si>
    <t>RT</t>
  </si>
  <si>
    <t>Total Estimated Hours to Complete:</t>
  </si>
  <si>
    <t>1-1</t>
  </si>
  <si>
    <t>3-1</t>
  </si>
  <si>
    <t>2-0</t>
  </si>
  <si>
    <t>2-1</t>
  </si>
  <si>
    <t>2-2</t>
  </si>
  <si>
    <t>2-3</t>
  </si>
  <si>
    <t>M-1</t>
  </si>
  <si>
    <t>M-2</t>
  </si>
  <si>
    <t>M-3</t>
  </si>
  <si>
    <t>M-4</t>
  </si>
  <si>
    <t>M-5</t>
  </si>
  <si>
    <t>M-6</t>
  </si>
  <si>
    <t>M-7</t>
  </si>
  <si>
    <t>M-8</t>
  </si>
  <si>
    <t>M-0</t>
  </si>
  <si>
    <t>13-1</t>
  </si>
  <si>
    <t>13-2</t>
  </si>
  <si>
    <t>12-1</t>
  </si>
  <si>
    <t>12-2</t>
  </si>
  <si>
    <t>12-3</t>
  </si>
  <si>
    <t>12-4</t>
  </si>
  <si>
    <t>12-5</t>
  </si>
  <si>
    <t>12-6</t>
  </si>
  <si>
    <t>11-1</t>
  </si>
  <si>
    <t>11-2</t>
  </si>
  <si>
    <t>10-1</t>
  </si>
  <si>
    <t>10-2</t>
  </si>
  <si>
    <t>10-3</t>
  </si>
  <si>
    <t>10-4</t>
  </si>
  <si>
    <t>9-1</t>
  </si>
  <si>
    <t>9-2</t>
  </si>
  <si>
    <t>9-3</t>
  </si>
  <si>
    <t>9-4</t>
  </si>
  <si>
    <t>9-5</t>
  </si>
  <si>
    <t>8-1</t>
  </si>
  <si>
    <t>8-2</t>
  </si>
  <si>
    <t>8-3</t>
  </si>
  <si>
    <t>8-4</t>
  </si>
  <si>
    <t>7-1</t>
  </si>
  <si>
    <t>7-2</t>
  </si>
  <si>
    <t>6-1</t>
  </si>
  <si>
    <t>6-2</t>
  </si>
  <si>
    <t>6-3</t>
  </si>
  <si>
    <t>5-1</t>
  </si>
  <si>
    <t>5-2</t>
  </si>
  <si>
    <t>5-3</t>
  </si>
  <si>
    <t>5-4</t>
  </si>
  <si>
    <t>5-5</t>
  </si>
  <si>
    <t>5-6</t>
  </si>
  <si>
    <t>4-0</t>
  </si>
  <si>
    <t>4-1</t>
  </si>
  <si>
    <t>4-2</t>
  </si>
  <si>
    <t>4-3</t>
  </si>
  <si>
    <t>4-4</t>
  </si>
  <si>
    <t>4-5</t>
  </si>
  <si>
    <t>3-2</t>
  </si>
  <si>
    <t>3-3</t>
  </si>
  <si>
    <t>3-4</t>
  </si>
  <si>
    <t>7-3</t>
  </si>
  <si>
    <t>Optimize query and recreate view</t>
  </si>
  <si>
    <t>Regenerate redirect_cube files</t>
  </si>
  <si>
    <t>M-9</t>
  </si>
  <si>
    <t>M-10</t>
  </si>
  <si>
    <t>R-1</t>
  </si>
  <si>
    <t>R-2</t>
  </si>
  <si>
    <t>R-3</t>
  </si>
  <si>
    <t>R-4</t>
  </si>
  <si>
    <t>M-11</t>
  </si>
  <si>
    <t>M-12</t>
  </si>
  <si>
    <t>M-13</t>
  </si>
  <si>
    <t>M-14</t>
  </si>
  <si>
    <t>M-15</t>
  </si>
  <si>
    <t>M-16</t>
  </si>
  <si>
    <t>4B-1</t>
  </si>
  <si>
    <t>4B-2</t>
  </si>
  <si>
    <t>4B-3</t>
  </si>
  <si>
    <t>4B-4</t>
  </si>
  <si>
    <t>4A-1</t>
  </si>
  <si>
    <t>4A-2</t>
  </si>
  <si>
    <t>4A-3</t>
  </si>
  <si>
    <t>4A-4</t>
  </si>
  <si>
    <t>4A-5</t>
  </si>
  <si>
    <t>4A-6</t>
  </si>
  <si>
    <t>4A-7</t>
  </si>
  <si>
    <t>1B-1</t>
  </si>
  <si>
    <t>1B-2</t>
  </si>
  <si>
    <t>1A-1</t>
  </si>
  <si>
    <t>1A-2</t>
  </si>
  <si>
    <t>1A-3</t>
  </si>
  <si>
    <t>1A-4</t>
  </si>
  <si>
    <t>1A-5</t>
  </si>
  <si>
    <t>1A-6</t>
  </si>
  <si>
    <t>on Hold</t>
  </si>
  <si>
    <t>7 of 13</t>
  </si>
  <si>
    <t>... Training</t>
  </si>
  <si>
    <t>meet Ops. production rqmtrs.</t>
  </si>
  <si>
    <t>gen.samples; send to ... for OK</t>
  </si>
  <si>
    <t>new … report</t>
  </si>
  <si>
    <t>run sched …  job - verify script runs</t>
  </si>
  <si>
    <t>Investigate …</t>
  </si>
  <si>
    <t>... Switchover</t>
  </si>
  <si>
    <t>Chg. ... to …</t>
  </si>
  <si>
    <t>Change ... names …</t>
  </si>
  <si>
    <t>create unit tests for …</t>
  </si>
  <si>
    <t>investigate data load failure …</t>
  </si>
  <si>
    <t>running …  for ... data</t>
  </si>
  <si>
    <t>redirect …</t>
  </si>
  <si>
    <t>validate ... files data</t>
  </si>
  <si>
    <t>update …</t>
  </si>
  <si>
    <t>refactor for ... table</t>
  </si>
  <si>
    <t>task text</t>
  </si>
  <si>
    <t>Split 9-Jan</t>
  </si>
  <si>
    <t>general DB research for …</t>
  </si>
  <si>
    <t>…  res. &amp; task creation</t>
  </si>
  <si>
    <t>investigate ... upload</t>
  </si>
  <si>
    <t>determine how to test ...</t>
  </si>
  <si>
    <t>Merged 2-Jan</t>
  </si>
  <si>
    <t>refactor for ... Table</t>
  </si>
  <si>
    <t>table access from …</t>
  </si>
  <si>
    <t>verify ... availability</t>
  </si>
  <si>
    <t>Introduce Rally to team</t>
  </si>
  <si>
    <t>Focus on COMMITMENT size &amp; Try Rally</t>
  </si>
  <si>
    <t>E5 E1 E2</t>
  </si>
  <si>
    <t>E1 EM</t>
  </si>
  <si>
    <t>Review ... with … cust. &amp; SP.</t>
  </si>
  <si>
    <t>Create test cases for ... change</t>
  </si>
  <si>
    <t>Modify Scripts to use dummy ... table</t>
  </si>
  <si>
    <t>create ... build script</t>
  </si>
  <si>
    <t xml:space="preserve">convert ... to … </t>
  </si>
  <si>
    <t>test …</t>
  </si>
  <si>
    <t>update ... table with …</t>
  </si>
  <si>
    <t>regenerate …</t>
  </si>
  <si>
    <t>update ... dimension</t>
  </si>
  <si>
    <t>Update … with ...</t>
  </si>
  <si>
    <t>Update ... dimension</t>
  </si>
  <si>
    <t>… coding</t>
  </si>
  <si>
    <t>Load ... to … dimension</t>
  </si>
  <si>
    <t>Create ... table to populate ... dimension</t>
  </si>
  <si>
    <t>Work with Ops. to create …</t>
  </si>
  <si>
    <t xml:space="preserve">Test / code new algorythm for … </t>
  </si>
  <si>
    <t>…</t>
  </si>
  <si>
    <t>Create test cases for ... changes for …</t>
  </si>
  <si>
    <t>Project 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</si>
</sst>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d\-mmm;@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indexed="48"/>
      <name val="Arial"/>
      <family val="2"/>
    </font>
    <font>
      <sz val="11.75"/>
      <name val="Arial"/>
      <family val="2"/>
    </font>
    <font>
      <b/>
      <sz val="15"/>
      <name val="Arial"/>
      <family val="2"/>
    </font>
    <font>
      <sz val="11"/>
      <color indexed="12"/>
      <name val="Arial"/>
      <family val="0"/>
    </font>
    <font>
      <i/>
      <sz val="11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2"/>
      <name val="Arial"/>
      <family val="0"/>
    </font>
    <font>
      <i/>
      <sz val="11"/>
      <color indexed="10"/>
      <name val="Arial"/>
      <family val="0"/>
    </font>
    <font>
      <b/>
      <sz val="12.25"/>
      <name val="Arial"/>
      <family val="2"/>
    </font>
    <font>
      <sz val="10.5"/>
      <name val="Arial"/>
      <family val="2"/>
    </font>
    <font>
      <b/>
      <sz val="14.25"/>
      <name val="Arial"/>
      <family val="2"/>
    </font>
    <font>
      <b/>
      <sz val="14.5"/>
      <name val="Arial"/>
      <family val="2"/>
    </font>
    <font>
      <b/>
      <sz val="14.5"/>
      <color indexed="10"/>
      <name val="Arial"/>
      <family val="2"/>
    </font>
    <font>
      <b/>
      <sz val="14.25"/>
      <color indexed="10"/>
      <name val="Arial"/>
      <family val="2"/>
    </font>
    <font>
      <b/>
      <sz val="15"/>
      <color indexed="10"/>
      <name val="Arial"/>
      <family val="2"/>
    </font>
    <font>
      <b/>
      <sz val="12.25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2"/>
      <name val="Arial"/>
      <family val="2"/>
    </font>
    <font>
      <b/>
      <sz val="2"/>
      <color indexed="10"/>
      <name val="Arial"/>
      <family val="2"/>
    </font>
    <font>
      <sz val="1.5"/>
      <name val="Arial"/>
      <family val="2"/>
    </font>
    <font>
      <b/>
      <sz val="13.5"/>
      <name val="Arial"/>
      <family val="2"/>
    </font>
    <font>
      <b/>
      <sz val="13.5"/>
      <color indexed="10"/>
      <name val="Arial"/>
      <family val="2"/>
    </font>
    <font>
      <i/>
      <sz val="10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bgColor indexed="43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16" fontId="0" fillId="0" borderId="0" xfId="0" applyNumberFormat="1" applyFont="1" applyAlignment="1">
      <alignment horizontal="center" wrapText="1"/>
    </xf>
    <xf numFmtId="0" fontId="0" fillId="3" borderId="1" xfId="0" applyFont="1" applyFill="1" applyBorder="1" applyAlignment="1">
      <alignment horizontal="left" wrapText="1"/>
    </xf>
    <xf numFmtId="16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2" borderId="1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" fontId="0" fillId="6" borderId="1" xfId="0" applyNumberFormat="1" applyFill="1" applyBorder="1" applyAlignment="1">
      <alignment horizontal="center"/>
    </xf>
    <xf numFmtId="16" fontId="0" fillId="6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3" borderId="18" xfId="0" applyFont="1" applyFill="1" applyBorder="1" applyAlignment="1">
      <alignment horizontal="right"/>
    </xf>
    <xf numFmtId="0" fontId="2" fillId="3" borderId="8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16" fontId="0" fillId="0" borderId="8" xfId="0" applyNumberFormat="1" applyFont="1" applyBorder="1" applyAlignment="1">
      <alignment horizontal="center" wrapText="1"/>
    </xf>
    <xf numFmtId="16" fontId="0" fillId="0" borderId="4" xfId="0" applyNumberFormat="1" applyFont="1" applyBorder="1" applyAlignment="1">
      <alignment horizontal="center" wrapText="1"/>
    </xf>
    <xf numFmtId="16" fontId="0" fillId="0" borderId="7" xfId="0" applyNumberFormat="1" applyFont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6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2" fillId="3" borderId="3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6" fontId="8" fillId="0" borderId="0" xfId="0" applyNumberFormat="1" applyFont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0" fillId="6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4" borderId="2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16" fontId="0" fillId="0" borderId="0" xfId="0" applyNumberFormat="1" applyFont="1" applyAlignment="1">
      <alignment horizontal="left" wrapText="1"/>
    </xf>
    <xf numFmtId="16" fontId="0" fillId="6" borderId="1" xfId="0" applyNumberFormat="1" applyFont="1" applyFill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16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2" fillId="3" borderId="4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16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2" fillId="0" borderId="21" xfId="0" applyNumberFormat="1" applyFon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16" fontId="2" fillId="0" borderId="36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1" fontId="0" fillId="0" borderId="38" xfId="0" applyNumberForma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1" fontId="2" fillId="0" borderId="40" xfId="0" applyNumberFormat="1" applyFont="1" applyBorder="1" applyAlignment="1">
      <alignment horizontal="center"/>
    </xf>
    <xf numFmtId="16" fontId="0" fillId="0" borderId="41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0" fontId="0" fillId="0" borderId="47" xfId="0" applyFont="1" applyBorder="1" applyAlignment="1">
      <alignment horizontal="center" wrapText="1"/>
    </xf>
    <xf numFmtId="1" fontId="2" fillId="0" borderId="48" xfId="0" applyNumberFormat="1" applyFont="1" applyBorder="1" applyAlignment="1">
      <alignment horizontal="center" vertical="center" wrapText="1"/>
    </xf>
    <xf numFmtId="1" fontId="2" fillId="0" borderId="49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16" fontId="1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3" borderId="1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5" fillId="3" borderId="8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0" fontId="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16" fontId="0" fillId="0" borderId="51" xfId="0" applyNumberFormat="1" applyBorder="1" applyAlignment="1">
      <alignment horizontal="center"/>
    </xf>
    <xf numFmtId="16" fontId="0" fillId="0" borderId="51" xfId="0" applyNumberFormat="1" applyFont="1" applyBorder="1" applyAlignment="1">
      <alignment horizontal="left" wrapText="1"/>
    </xf>
    <xf numFmtId="16" fontId="0" fillId="0" borderId="51" xfId="0" applyNumberFormat="1" applyFont="1" applyBorder="1" applyAlignment="1">
      <alignment horizontal="center" wrapText="1"/>
    </xf>
    <xf numFmtId="0" fontId="0" fillId="0" borderId="52" xfId="0" applyBorder="1" applyAlignment="1">
      <alignment horizontal="center"/>
    </xf>
    <xf numFmtId="16" fontId="0" fillId="0" borderId="52" xfId="0" applyNumberFormat="1" applyBorder="1" applyAlignment="1">
      <alignment horizontal="center"/>
    </xf>
    <xf numFmtId="16" fontId="0" fillId="0" borderId="52" xfId="0" applyNumberFormat="1" applyFont="1" applyBorder="1" applyAlignment="1">
      <alignment horizontal="left" wrapText="1"/>
    </xf>
    <xf numFmtId="16" fontId="0" fillId="0" borderId="5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16" fontId="0" fillId="0" borderId="17" xfId="0" applyNumberFormat="1" applyBorder="1" applyAlignment="1">
      <alignment horizontal="center"/>
    </xf>
    <xf numFmtId="16" fontId="0" fillId="0" borderId="17" xfId="0" applyNumberFormat="1" applyFont="1" applyBorder="1" applyAlignment="1">
      <alignment horizontal="left" wrapText="1"/>
    </xf>
    <xf numFmtId="16" fontId="0" fillId="0" borderId="17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51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0" borderId="5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51" xfId="0" applyFill="1" applyBorder="1" applyAlignment="1">
      <alignment horizontal="center"/>
    </xf>
    <xf numFmtId="16" fontId="0" fillId="0" borderId="51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left" wrapText="1"/>
    </xf>
    <xf numFmtId="0" fontId="0" fillId="0" borderId="51" xfId="0" applyFont="1" applyFill="1" applyBorder="1" applyAlignment="1">
      <alignment horizontal="center" wrapText="1"/>
    </xf>
    <xf numFmtId="0" fontId="0" fillId="0" borderId="52" xfId="0" applyFill="1" applyBorder="1" applyAlignment="1">
      <alignment horizontal="center"/>
    </xf>
    <xf numFmtId="16" fontId="0" fillId="0" borderId="52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left" wrapText="1"/>
    </xf>
    <xf numFmtId="0" fontId="0" fillId="0" borderId="52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16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 wrapText="1"/>
    </xf>
    <xf numFmtId="0" fontId="0" fillId="2" borderId="5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16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wrapText="1"/>
    </xf>
    <xf numFmtId="0" fontId="0" fillId="2" borderId="22" xfId="0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2" fillId="3" borderId="8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49" fontId="0" fillId="5" borderId="14" xfId="0" applyNumberForma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16" fontId="36" fillId="3" borderId="3" xfId="0" applyNumberFormat="1" applyFont="1" applyFill="1" applyBorder="1" applyAlignment="1">
      <alignment horizontal="center"/>
    </xf>
    <xf numFmtId="0" fontId="36" fillId="3" borderId="3" xfId="0" applyFont="1" applyFill="1" applyBorder="1" applyAlignment="1">
      <alignment horizontal="center"/>
    </xf>
    <xf numFmtId="0" fontId="0" fillId="3" borderId="53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" fontId="36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36" fillId="2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6" fontId="36" fillId="3" borderId="1" xfId="0" applyNumberFormat="1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 horizontal="center"/>
    </xf>
    <xf numFmtId="16" fontId="36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" fontId="0" fillId="0" borderId="0" xfId="0" applyNumberFormat="1" applyFont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8" borderId="54" xfId="0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6" fillId="0" borderId="55" xfId="0" applyFont="1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57" xfId="0" applyFont="1" applyFill="1" applyBorder="1" applyAlignment="1">
      <alignment horizontal="left"/>
    </xf>
    <xf numFmtId="0" fontId="0" fillId="3" borderId="5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15" fillId="2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16" fontId="0" fillId="0" borderId="0" xfId="0" applyNumberFormat="1" applyFont="1" applyAlignment="1">
      <alignment horizontal="center" wrapText="1"/>
    </xf>
    <xf numFmtId="0" fontId="15" fillId="9" borderId="1" xfId="0" applyFont="1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1" fontId="0" fillId="0" borderId="0" xfId="0" applyNumberFormat="1" applyFont="1" applyAlignment="1">
      <alignment horizontal="center" wrapText="1"/>
    </xf>
    <xf numFmtId="1" fontId="0" fillId="0" borderId="4" xfId="0" applyNumberFormat="1" applyFont="1" applyBorder="1" applyAlignment="1">
      <alignment horizontal="center" wrapText="1"/>
    </xf>
    <xf numFmtId="0" fontId="15" fillId="3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center" wrapText="1"/>
    </xf>
    <xf numFmtId="16" fontId="0" fillId="0" borderId="0" xfId="0" applyNumberFormat="1" applyFont="1" applyBorder="1" applyAlignment="1">
      <alignment horizontal="center" wrapText="1"/>
    </xf>
    <xf numFmtId="0" fontId="0" fillId="4" borderId="58" xfId="0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16" fontId="0" fillId="6" borderId="1" xfId="0" applyNumberFormat="1" applyFont="1" applyFill="1" applyBorder="1" applyAlignment="1">
      <alignment horizont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16" fontId="0" fillId="0" borderId="43" xfId="0" applyNumberFormat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5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" fontId="0" fillId="0" borderId="59" xfId="0" applyNumberForma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2" borderId="61" xfId="0" applyNumberFormat="1" applyFill="1" applyBorder="1" applyAlignment="1">
      <alignment horizontal="center"/>
    </xf>
    <xf numFmtId="1" fontId="0" fillId="2" borderId="62" xfId="0" applyNumberFormat="1" applyFill="1" applyBorder="1" applyAlignment="1">
      <alignment horizontal="center"/>
    </xf>
    <xf numFmtId="9" fontId="0" fillId="2" borderId="63" xfId="0" applyNumberFormat="1" applyFill="1" applyBorder="1" applyAlignment="1">
      <alignment horizontal="center"/>
    </xf>
    <xf numFmtId="1" fontId="0" fillId="2" borderId="47" xfId="0" applyNumberFormat="1" applyFill="1" applyBorder="1" applyAlignment="1">
      <alignment horizontal="center"/>
    </xf>
    <xf numFmtId="1" fontId="0" fillId="10" borderId="61" xfId="0" applyNumberFormat="1" applyFill="1" applyBorder="1" applyAlignment="1">
      <alignment horizontal="center"/>
    </xf>
    <xf numFmtId="1" fontId="0" fillId="10" borderId="62" xfId="0" applyNumberFormat="1" applyFill="1" applyBorder="1" applyAlignment="1">
      <alignment horizontal="center"/>
    </xf>
    <xf numFmtId="9" fontId="0" fillId="10" borderId="63" xfId="0" applyNumberFormat="1" applyFill="1" applyBorder="1" applyAlignment="1">
      <alignment horizontal="center"/>
    </xf>
    <xf numFmtId="1" fontId="0" fillId="10" borderId="47" xfId="0" applyNumberFormat="1" applyFill="1" applyBorder="1" applyAlignment="1">
      <alignment horizontal="center"/>
    </xf>
    <xf numFmtId="1" fontId="0" fillId="3" borderId="61" xfId="0" applyNumberFormat="1" applyFill="1" applyBorder="1" applyAlignment="1">
      <alignment horizontal="center"/>
    </xf>
    <xf numFmtId="1" fontId="0" fillId="3" borderId="63" xfId="0" applyNumberFormat="1" applyFill="1" applyBorder="1" applyAlignment="1">
      <alignment horizontal="center"/>
    </xf>
    <xf numFmtId="1" fontId="0" fillId="5" borderId="61" xfId="0" applyNumberFormat="1" applyFill="1" applyBorder="1" applyAlignment="1">
      <alignment horizontal="center"/>
    </xf>
    <xf numFmtId="1" fontId="0" fillId="5" borderId="62" xfId="0" applyNumberFormat="1" applyFill="1" applyBorder="1" applyAlignment="1">
      <alignment horizontal="center"/>
    </xf>
    <xf numFmtId="1" fontId="0" fillId="3" borderId="64" xfId="0" applyNumberFormat="1" applyFill="1" applyBorder="1" applyAlignment="1">
      <alignment horizontal="center"/>
    </xf>
    <xf numFmtId="9" fontId="0" fillId="3" borderId="45" xfId="0" applyNumberFormat="1" applyFill="1" applyBorder="1" applyAlignment="1">
      <alignment horizontal="center"/>
    </xf>
    <xf numFmtId="1" fontId="0" fillId="11" borderId="63" xfId="0" applyNumberFormat="1" applyFill="1" applyBorder="1" applyAlignment="1">
      <alignment horizontal="center"/>
    </xf>
    <xf numFmtId="1" fontId="0" fillId="11" borderId="65" xfId="0" applyNumberFormat="1" applyFill="1" applyBorder="1" applyAlignment="1">
      <alignment horizontal="center"/>
    </xf>
    <xf numFmtId="1" fontId="0" fillId="11" borderId="39" xfId="0" applyNumberFormat="1" applyFill="1" applyBorder="1" applyAlignment="1">
      <alignment horizontal="center"/>
    </xf>
    <xf numFmtId="1" fontId="0" fillId="5" borderId="66" xfId="0" applyNumberFormat="1" applyFill="1" applyBorder="1" applyAlignment="1">
      <alignment horizontal="center"/>
    </xf>
    <xf numFmtId="9" fontId="0" fillId="5" borderId="25" xfId="0" applyNumberFormat="1" applyFill="1" applyBorder="1" applyAlignment="1">
      <alignment horizontal="center"/>
    </xf>
    <xf numFmtId="1" fontId="0" fillId="11" borderId="67" xfId="0" applyNumberFormat="1" applyFill="1" applyBorder="1" applyAlignment="1">
      <alignment horizontal="center"/>
    </xf>
    <xf numFmtId="9" fontId="0" fillId="11" borderId="68" xfId="0" applyNumberForma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2" borderId="6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12" borderId="31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0" fillId="3" borderId="69" xfId="0" applyFont="1" applyFill="1" applyBorder="1" applyAlignment="1">
      <alignment horizontal="center" vertical="center" wrapText="1"/>
    </xf>
    <xf numFmtId="1" fontId="2" fillId="0" borderId="70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" fontId="2" fillId="0" borderId="73" xfId="0" applyNumberFormat="1" applyFont="1" applyBorder="1" applyAlignment="1">
      <alignment horizontal="center" vertical="center" wrapText="1"/>
    </xf>
    <xf numFmtId="1" fontId="2" fillId="0" borderId="74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1" fontId="0" fillId="0" borderId="75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BizIntel-BizOps
</a:t>
            </a:r>
            <a:r>
              <a:rPr lang="en-US" cap="none" sz="14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Sprint-1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 Burndown Chart</a:t>
            </a:r>
          </a:p>
        </c:rich>
      </c:tx>
      <c:layout>
        <c:manualLayout>
          <c:xMode val="factor"/>
          <c:yMode val="factor"/>
          <c:x val="-0.002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20925"/>
          <c:w val="0.8425"/>
          <c:h val="0.603"/>
        </c:manualLayout>
      </c:layout>
      <c:lineChart>
        <c:grouping val="standard"/>
        <c:varyColors val="0"/>
        <c:ser>
          <c:idx val="0"/>
          <c:order val="0"/>
          <c:tx>
            <c:v>Burndown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'Sprint 1 Jan-2-13'!$F$4:$N$4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'Sprint 1 Jan-2-13'!$F$5:$N$5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Research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'Sprint 1 Jan-2-13'!$F$65:$N$65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Maintenance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'Sprint 1 Jan-2-13'!$F$71:$N$71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5678797"/>
        <c:axId val="6891446"/>
      </c:lineChart>
      <c:catAx>
        <c:axId val="15678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[$-409]d\-mmm;@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891446"/>
        <c:crosses val="autoZero"/>
        <c:auto val="0"/>
        <c:lblOffset val="100"/>
        <c:noMultiLvlLbl val="0"/>
      </c:catAx>
      <c:valAx>
        <c:axId val="689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 to Complete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78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8995"/>
          <c:w val="0.41175"/>
          <c:h val="0.0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BizIntel-BizOps
</a:t>
            </a:r>
            <a:r>
              <a:rPr lang="en-US" cap="none" sz="1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Project Velocity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8025"/>
          <c:w val="0.89075"/>
          <c:h val="0.65475"/>
        </c:manualLayout>
      </c:layout>
      <c:lineChart>
        <c:grouping val="standard"/>
        <c:varyColors val="0"/>
        <c:ser>
          <c:idx val="0"/>
          <c:order val="0"/>
          <c:tx>
            <c:v>Initial Stories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Velocity!$A$5:$A$16</c:f>
              <c:numCache/>
            </c:numRef>
          </c:cat>
          <c:val>
            <c:numRef>
              <c:f>Velocity!$E$5:$E$16</c:f>
              <c:numCache/>
            </c:numRef>
          </c:val>
          <c:smooth val="0"/>
        </c:ser>
        <c:ser>
          <c:idx val="1"/>
          <c:order val="1"/>
          <c:tx>
            <c:v>Accepted Stories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Velocity!$A$5:$A$16</c:f>
              <c:numCache/>
            </c:numRef>
          </c:cat>
          <c:val>
            <c:numRef>
              <c:f>Velocity!$D$5:$D$16</c:f>
              <c:numCache/>
            </c:numRef>
          </c:val>
          <c:smooth val="0"/>
        </c:ser>
        <c:ser>
          <c:idx val="2"/>
          <c:order val="2"/>
          <c:tx>
            <c:v>Initial Points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Velocity!$A$5:$A$16</c:f>
              <c:numCache/>
            </c:numRef>
          </c:cat>
          <c:val>
            <c:numRef>
              <c:f>Velocity!$G$5:$G$16</c:f>
              <c:numCache/>
            </c:numRef>
          </c:val>
          <c:smooth val="0"/>
        </c:ser>
        <c:ser>
          <c:idx val="3"/>
          <c:order val="3"/>
          <c:tx>
            <c:v>Accepted Points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Velocity!$A$5:$A$16</c:f>
              <c:numCache/>
            </c:numRef>
          </c:cat>
          <c:val>
            <c:numRef>
              <c:f>Velocity!$F$5:$F$16</c:f>
              <c:numCache/>
            </c:numRef>
          </c:val>
          <c:smooth val="0"/>
        </c:ser>
        <c:marker val="1"/>
        <c:axId val="30003895"/>
        <c:axId val="1599600"/>
      </c:lineChart>
      <c:catAx>
        <c:axId val="30003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BIBO Sprint (Iteration)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99600"/>
        <c:crosses val="autoZero"/>
        <c:auto val="1"/>
        <c:lblOffset val="100"/>
        <c:noMultiLvlLbl val="0"/>
      </c:catAx>
      <c:valAx>
        <c:axId val="1599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Stories /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03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75"/>
          <c:y val="0.89275"/>
          <c:w val="0.364"/>
          <c:h val="0.06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 BizIntel-BizOps 
</a:t>
            </a:r>
            <a:r>
              <a:rPr lang="en-US" cap="none" sz="14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Sprint-n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 Burndown Chart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795"/>
          <c:w val="0.8315"/>
          <c:h val="0.62825"/>
        </c:manualLayout>
      </c:layout>
      <c:lineChart>
        <c:grouping val="standard"/>
        <c:varyColors val="0"/>
        <c:ser>
          <c:idx val="0"/>
          <c:order val="0"/>
          <c:tx>
            <c:v>Burndown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Template!$F$4:$O$4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Template!$F$5:$O$5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Maintenance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Template!$F$4:$O$4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Template!$F$78:$O$78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396401"/>
        <c:axId val="62458746"/>
      </c:lineChart>
      <c:catAx>
        <c:axId val="14396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[$-409]d\-mmm;@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458746"/>
        <c:crosses val="autoZero"/>
        <c:auto val="0"/>
        <c:lblOffset val="100"/>
        <c:noMultiLvlLbl val="0"/>
      </c:catAx>
      <c:valAx>
        <c:axId val="62458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 to Complete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96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05"/>
          <c:y val="0.9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Example Project
</a:t>
            </a:r>
            <a:r>
              <a:rPr lang="en-US" cap="none" sz="13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Sprint-4</a:t>
            </a:r>
            <a:r>
              <a:rPr lang="en-US" cap="none" sz="1350" b="1" i="0" u="none" baseline="0">
                <a:latin typeface="Arial"/>
                <a:ea typeface="Arial"/>
                <a:cs typeface="Arial"/>
              </a:rPr>
              <a:t> Burndown Chart</a:t>
            </a:r>
          </a:p>
        </c:rich>
      </c:tx>
      <c:layout>
        <c:manualLayout>
          <c:xMode val="factor"/>
          <c:yMode val="factor"/>
          <c:x val="-0.002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8975"/>
          <c:w val="0.843"/>
          <c:h val="0.617"/>
        </c:manualLayout>
      </c:layout>
      <c:lineChart>
        <c:grouping val="standard"/>
        <c:varyColors val="0"/>
        <c:ser>
          <c:idx val="0"/>
          <c:order val="0"/>
          <c:tx>
            <c:v>Burndown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'Sprint 4 Feb-13-24'!$F$4:$O$4</c:f>
              <c:strCache>
                <c:ptCount val="10"/>
                <c:pt idx="0">
                  <c:v>39126</c:v>
                </c:pt>
                <c:pt idx="1">
                  <c:v>39127</c:v>
                </c:pt>
                <c:pt idx="2">
                  <c:v>39128</c:v>
                </c:pt>
                <c:pt idx="3">
                  <c:v>39129</c:v>
                </c:pt>
                <c:pt idx="4">
                  <c:v>39130</c:v>
                </c:pt>
                <c:pt idx="5">
                  <c:v>39133</c:v>
                </c:pt>
                <c:pt idx="6">
                  <c:v>39134</c:v>
                </c:pt>
                <c:pt idx="7">
                  <c:v>39135</c:v>
                </c:pt>
                <c:pt idx="8">
                  <c:v>39136</c:v>
                </c:pt>
                <c:pt idx="9">
                  <c:v>39137</c:v>
                </c:pt>
              </c:strCache>
            </c:strRef>
          </c:cat>
          <c:val>
            <c:numRef>
              <c:f>'Sprint 4 Feb-13-24'!$F$5:$O$5</c:f>
              <c:numCache>
                <c:ptCount val="10"/>
                <c:pt idx="0">
                  <c:v>267</c:v>
                </c:pt>
                <c:pt idx="1">
                  <c:v>250</c:v>
                </c:pt>
                <c:pt idx="2">
                  <c:v>238</c:v>
                </c:pt>
                <c:pt idx="3">
                  <c:v>245</c:v>
                </c:pt>
                <c:pt idx="4">
                  <c:v>235</c:v>
                </c:pt>
                <c:pt idx="5">
                  <c:v>189</c:v>
                </c:pt>
                <c:pt idx="6">
                  <c:v>178</c:v>
                </c:pt>
                <c:pt idx="7">
                  <c:v>178</c:v>
                </c:pt>
                <c:pt idx="8">
                  <c:v>154</c:v>
                </c:pt>
                <c:pt idx="9">
                  <c:v>124</c:v>
                </c:pt>
              </c:numCache>
            </c:numRef>
          </c:val>
          <c:smooth val="0"/>
        </c:ser>
        <c:ser>
          <c:idx val="2"/>
          <c:order val="1"/>
          <c:tx>
            <c:v>Maintenance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'Sprint 4 Feb-13-24'!$F$4:$O$4</c:f>
              <c:strCache>
                <c:ptCount val="10"/>
                <c:pt idx="0">
                  <c:v>39126</c:v>
                </c:pt>
                <c:pt idx="1">
                  <c:v>39127</c:v>
                </c:pt>
                <c:pt idx="2">
                  <c:v>39128</c:v>
                </c:pt>
                <c:pt idx="3">
                  <c:v>39129</c:v>
                </c:pt>
                <c:pt idx="4">
                  <c:v>39130</c:v>
                </c:pt>
                <c:pt idx="5">
                  <c:v>39133</c:v>
                </c:pt>
                <c:pt idx="6">
                  <c:v>39134</c:v>
                </c:pt>
                <c:pt idx="7">
                  <c:v>39135</c:v>
                </c:pt>
                <c:pt idx="8">
                  <c:v>39136</c:v>
                </c:pt>
                <c:pt idx="9">
                  <c:v>39137</c:v>
                </c:pt>
              </c:strCache>
            </c:strRef>
          </c:cat>
          <c:val>
            <c:numRef>
              <c:f>'Sprint 4 Feb-13-24'!$F$79:$O$79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24</c:v>
                </c:pt>
                <c:pt idx="9">
                  <c:v>29</c:v>
                </c:pt>
              </c:numCache>
            </c:numRef>
          </c:val>
          <c:smooth val="0"/>
        </c:ser>
        <c:marker val="1"/>
        <c:axId val="62023015"/>
        <c:axId val="21336224"/>
      </c:lineChart>
      <c:catAx>
        <c:axId val="6202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[$-409]d\-mmm;@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336224"/>
        <c:crosses val="autoZero"/>
        <c:auto val="0"/>
        <c:lblOffset val="100"/>
        <c:noMultiLvlLbl val="0"/>
      </c:catAx>
      <c:valAx>
        <c:axId val="21336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 to Complete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23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275"/>
          <c:y val="0.9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Example Project
</a:t>
            </a:r>
            <a:r>
              <a:rPr lang="en-US" cap="none" sz="14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Sprint-1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 Burndown Chart</a:t>
            </a:r>
          </a:p>
        </c:rich>
      </c:tx>
      <c:layout>
        <c:manualLayout>
          <c:xMode val="factor"/>
          <c:yMode val="factor"/>
          <c:x val="-0.002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20925"/>
          <c:w val="0.8425"/>
          <c:h val="0.603"/>
        </c:manualLayout>
      </c:layout>
      <c:lineChart>
        <c:grouping val="standard"/>
        <c:varyColors val="0"/>
        <c:ser>
          <c:idx val="0"/>
          <c:order val="0"/>
          <c:tx>
            <c:v>Burndown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'[1]Sprint 1 Jan-1-12'!$F$4:$N$4</c:f>
              <c:numCache>
                <c:ptCount val="9"/>
                <c:pt idx="0">
                  <c:v>38912</c:v>
                </c:pt>
                <c:pt idx="1">
                  <c:v>38915</c:v>
                </c:pt>
                <c:pt idx="2">
                  <c:v>38916</c:v>
                </c:pt>
                <c:pt idx="3">
                  <c:v>38917</c:v>
                </c:pt>
                <c:pt idx="4">
                  <c:v>38918</c:v>
                </c:pt>
                <c:pt idx="5">
                  <c:v>38919</c:v>
                </c:pt>
                <c:pt idx="6">
                  <c:v>38922</c:v>
                </c:pt>
                <c:pt idx="7">
                  <c:v>38923</c:v>
                </c:pt>
                <c:pt idx="8">
                  <c:v>38924</c:v>
                </c:pt>
              </c:numCache>
            </c:numRef>
          </c:cat>
          <c:val>
            <c:numRef>
              <c:f>'[1]Sprint 1 Jan-1-12'!$F$5:$N$5</c:f>
              <c:numCache>
                <c:ptCount val="9"/>
                <c:pt idx="0">
                  <c:v>158</c:v>
                </c:pt>
                <c:pt idx="1">
                  <c:v>145</c:v>
                </c:pt>
                <c:pt idx="2">
                  <c:v>149</c:v>
                </c:pt>
                <c:pt idx="3">
                  <c:v>144</c:v>
                </c:pt>
                <c:pt idx="4">
                  <c:v>132</c:v>
                </c:pt>
                <c:pt idx="5">
                  <c:v>92</c:v>
                </c:pt>
                <c:pt idx="6">
                  <c:v>87</c:v>
                </c:pt>
                <c:pt idx="7">
                  <c:v>93</c:v>
                </c:pt>
                <c:pt idx="8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v>Research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'[1]Sprint 1 Jan-1-12'!$F$65:$N$65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23</c:v>
                </c:pt>
                <c:pt idx="5">
                  <c:v>21</c:v>
                </c:pt>
                <c:pt idx="6">
                  <c:v>18</c:v>
                </c:pt>
                <c:pt idx="7">
                  <c:v>14</c:v>
                </c:pt>
                <c:pt idx="8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Maintenance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'[1]Sprint 1 Jan-1-12'!$F$71:$N$71</c:f>
              <c:numCache>
                <c:ptCount val="9"/>
                <c:pt idx="0">
                  <c:v>19</c:v>
                </c:pt>
                <c:pt idx="1">
                  <c:v>19</c:v>
                </c:pt>
                <c:pt idx="2">
                  <c:v>23</c:v>
                </c:pt>
                <c:pt idx="3">
                  <c:v>13</c:v>
                </c:pt>
                <c:pt idx="4">
                  <c:v>15</c:v>
                </c:pt>
                <c:pt idx="5">
                  <c:v>12</c:v>
                </c:pt>
                <c:pt idx="6">
                  <c:v>13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7808289"/>
        <c:axId val="50512554"/>
      </c:lineChart>
      <c:catAx>
        <c:axId val="5780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[$-409]d\-mmm;@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512554"/>
        <c:crosses val="autoZero"/>
        <c:auto val="0"/>
        <c:lblOffset val="100"/>
        <c:noMultiLvlLbl val="0"/>
      </c:catAx>
      <c:valAx>
        <c:axId val="50512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 to Complete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08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75"/>
          <c:y val="0.8975"/>
          <c:w val="0.41175"/>
          <c:h val="0.0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Example Project
</a:t>
            </a:r>
            <a:r>
              <a:rPr lang="en-US" cap="none" sz="14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Sprint-2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 Burndown Chart</a:t>
            </a:r>
          </a:p>
        </c:rich>
      </c:tx>
      <c:layout>
        <c:manualLayout>
          <c:xMode val="factor"/>
          <c:yMode val="factor"/>
          <c:x val="0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9875"/>
          <c:w val="0.8575"/>
          <c:h val="0.6155"/>
        </c:manualLayout>
      </c:layout>
      <c:lineChart>
        <c:grouping val="standard"/>
        <c:varyColors val="0"/>
        <c:ser>
          <c:idx val="0"/>
          <c:order val="0"/>
          <c:tx>
            <c:v>Burndown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'Sprint 2 Jan-16-27'!$F$4:$O$4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'Sprint 2 Jan-16-27'!$F$5:$O$5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Research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'Sprint 2 Jan-16-27'!$F$62:$O$62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Maintenance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'Sprint 2 Jan-16-27'!$F$69:$O$69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1959803"/>
        <c:axId val="64985044"/>
      </c:lineChart>
      <c:catAx>
        <c:axId val="51959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[$-409]d\-mmm;@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985044"/>
        <c:crosses val="autoZero"/>
        <c:auto val="0"/>
        <c:lblOffset val="100"/>
        <c:noMultiLvlLbl val="0"/>
      </c:catAx>
      <c:valAx>
        <c:axId val="64985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 to Complete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59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Example Project
</a:t>
            </a:r>
            <a:r>
              <a:rPr lang="en-US" cap="none" sz="15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Sprint-3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Burndown Chart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8825"/>
          <c:w val="0.8005"/>
          <c:h val="0.62125"/>
        </c:manualLayout>
      </c:layout>
      <c:lineChart>
        <c:grouping val="standard"/>
        <c:varyColors val="0"/>
        <c:ser>
          <c:idx val="0"/>
          <c:order val="0"/>
          <c:tx>
            <c:v>Burndown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'Sprint 3 Jan-30-Feb-10'!$F$4:$O$4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'Sprint 3 Jan-30-Feb-10'!$F$5:$O$5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Research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'Sprint 3 Jan-30-Feb-10'!$F$4:$O$4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'Sprint 3 Jan-30-Feb-10'!$F$70:$O$70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Maintenance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'Sprint 3 Jan-30-Feb-10'!$F$4:$O$4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'Sprint 3 Jan-30-Feb-10'!$F$75:$O$75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994485"/>
        <c:axId val="29297182"/>
      </c:lineChart>
      <c:catAx>
        <c:axId val="4799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[$-409]d\-mmm;@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297182"/>
        <c:crosses val="autoZero"/>
        <c:auto val="0"/>
        <c:lblOffset val="100"/>
        <c:noMultiLvlLbl val="0"/>
      </c:catAx>
      <c:valAx>
        <c:axId val="29297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 to Complete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94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5"/>
          <c:y val="0.9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Example Project
</a:t>
            </a:r>
            <a:r>
              <a:rPr lang="en-US" cap="none" sz="14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Sprint-4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 Burndown Chart</a:t>
            </a:r>
          </a:p>
        </c:rich>
      </c:tx>
      <c:layout>
        <c:manualLayout>
          <c:xMode val="factor"/>
          <c:yMode val="factor"/>
          <c:x val="-0.002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945"/>
          <c:w val="0.84875"/>
          <c:h val="0.626"/>
        </c:manualLayout>
      </c:layout>
      <c:lineChart>
        <c:grouping val="standard"/>
        <c:varyColors val="0"/>
        <c:ser>
          <c:idx val="0"/>
          <c:order val="0"/>
          <c:tx>
            <c:v>Burndown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'Sprint 4 Feb-13-24'!$F$4:$O$4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'Sprint 4 Feb-13-24'!$F$5:$O$5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Maintenance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'Sprint 4 Feb-13-24'!$F$4:$O$4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'Sprint 4 Feb-13-24'!$F$79:$O$79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348047"/>
        <c:axId val="24261512"/>
      </c:lineChart>
      <c:catAx>
        <c:axId val="62348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[$-409]d\-mmm;@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261512"/>
        <c:crosses val="autoZero"/>
        <c:auto val="0"/>
        <c:lblOffset val="100"/>
        <c:noMultiLvlLbl val="0"/>
      </c:catAx>
      <c:valAx>
        <c:axId val="24261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 to Complete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48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375"/>
          <c:y val="0.94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Example Project 
</a:t>
            </a:r>
            <a:r>
              <a:rPr lang="en-US" cap="none" sz="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Sprint-5</a:t>
            </a:r>
            <a:r>
              <a:rPr lang="en-US" cap="none" sz="200" b="1" i="0" u="none" baseline="0">
                <a:latin typeface="Arial"/>
                <a:ea typeface="Arial"/>
                <a:cs typeface="Arial"/>
              </a:rPr>
              <a:t> Burndown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Burndown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'Sprint 5 Feb-27-Mar-10'!#REF!</c:f>
              <c:strCache>
                <c:ptCount val="10"/>
                <c:pt idx="0">
                  <c:v>39139</c:v>
                </c:pt>
                <c:pt idx="1">
                  <c:v>39140</c:v>
                </c:pt>
                <c:pt idx="2">
                  <c:v>39141</c:v>
                </c:pt>
                <c:pt idx="3">
                  <c:v>39142</c:v>
                </c:pt>
                <c:pt idx="4">
                  <c:v>39143</c:v>
                </c:pt>
                <c:pt idx="5">
                  <c:v>39146</c:v>
                </c:pt>
                <c:pt idx="6">
                  <c:v>39147</c:v>
                </c:pt>
                <c:pt idx="7">
                  <c:v>39148</c:v>
                </c:pt>
                <c:pt idx="8">
                  <c:v>39149</c:v>
                </c:pt>
                <c:pt idx="9">
                  <c:v>39150</c:v>
                </c:pt>
              </c:strCache>
            </c:strRef>
          </c:cat>
          <c:val>
            <c:numRef>
              <c:f>'Sprint 5 Feb-27-Mar-10'!#REF!</c:f>
              <c:numCache>
                <c:ptCount val="10"/>
                <c:pt idx="0">
                  <c:v>29</c:v>
                </c:pt>
              </c:numCache>
            </c:numRef>
          </c:val>
          <c:smooth val="0"/>
        </c:ser>
        <c:ser>
          <c:idx val="2"/>
          <c:order val="1"/>
          <c:tx>
            <c:v>Maintenance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'Sprint 5 Feb-27-Mar-10'!#REF!</c:f>
              <c:strCache>
                <c:ptCount val="10"/>
                <c:pt idx="0">
                  <c:v>39139</c:v>
                </c:pt>
                <c:pt idx="1">
                  <c:v>39140</c:v>
                </c:pt>
                <c:pt idx="2">
                  <c:v>39141</c:v>
                </c:pt>
                <c:pt idx="3">
                  <c:v>39142</c:v>
                </c:pt>
                <c:pt idx="4">
                  <c:v>39143</c:v>
                </c:pt>
                <c:pt idx="5">
                  <c:v>39146</c:v>
                </c:pt>
                <c:pt idx="6">
                  <c:v>39147</c:v>
                </c:pt>
                <c:pt idx="7">
                  <c:v>39148</c:v>
                </c:pt>
                <c:pt idx="8">
                  <c:v>39149</c:v>
                </c:pt>
                <c:pt idx="9">
                  <c:v>39150</c:v>
                </c:pt>
              </c:strCache>
            </c:strRef>
          </c:cat>
          <c:val>
            <c:numRef>
              <c:f>'Sprint 5 Feb-27-Mar-10'!#REF!</c:f>
              <c:numCache>
                <c:ptCount val="10"/>
                <c:pt idx="0">
                  <c:v>0</c:v>
                </c:pt>
              </c:numCache>
            </c:numRef>
          </c:val>
          <c:smooth val="0"/>
        </c:ser>
        <c:marker val="1"/>
        <c:axId val="17027017"/>
        <c:axId val="19025426"/>
      </c:lineChart>
      <c:catAx>
        <c:axId val="1702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[$-409]d\-mmm;@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9025426"/>
        <c:crosses val="autoZero"/>
        <c:auto val="0"/>
        <c:lblOffset val="100"/>
        <c:noMultiLvlLbl val="0"/>
      </c:catAx>
      <c:valAx>
        <c:axId val="19025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 to Complete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27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Example Project 
</a:t>
            </a:r>
            <a:r>
              <a:rPr lang="en-US" cap="none" sz="14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Sprint-5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 Burndown Chart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182"/>
          <c:w val="0.83225"/>
          <c:h val="0.62225"/>
        </c:manualLayout>
      </c:layout>
      <c:lineChart>
        <c:grouping val="standard"/>
        <c:varyColors val="0"/>
        <c:ser>
          <c:idx val="0"/>
          <c:order val="0"/>
          <c:tx>
            <c:v>Burndown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'[1]Sprint 5 Sep-7-20'!$F$4:$O$4</c:f>
              <c:numCache>
                <c:ptCount val="10"/>
                <c:pt idx="0">
                  <c:v>38967</c:v>
                </c:pt>
                <c:pt idx="1">
                  <c:v>38968</c:v>
                </c:pt>
                <c:pt idx="2">
                  <c:v>38971</c:v>
                </c:pt>
                <c:pt idx="3">
                  <c:v>38972</c:v>
                </c:pt>
                <c:pt idx="4">
                  <c:v>38973</c:v>
                </c:pt>
                <c:pt idx="5">
                  <c:v>38974</c:v>
                </c:pt>
                <c:pt idx="6">
                  <c:v>38975</c:v>
                </c:pt>
                <c:pt idx="7">
                  <c:v>38978</c:v>
                </c:pt>
                <c:pt idx="8">
                  <c:v>38979</c:v>
                </c:pt>
                <c:pt idx="9">
                  <c:v>38980</c:v>
                </c:pt>
              </c:numCache>
            </c:numRef>
          </c:cat>
          <c:val>
            <c:numRef>
              <c:f>'[1]Sprint 5 Sep-7-20'!$F$5:$O$5</c:f>
              <c:numCache>
                <c:ptCount val="10"/>
                <c:pt idx="0">
                  <c:v>198</c:v>
                </c:pt>
                <c:pt idx="1">
                  <c:v>193</c:v>
                </c:pt>
                <c:pt idx="2">
                  <c:v>171</c:v>
                </c:pt>
                <c:pt idx="3">
                  <c:v>125</c:v>
                </c:pt>
                <c:pt idx="4">
                  <c:v>105</c:v>
                </c:pt>
                <c:pt idx="5">
                  <c:v>104</c:v>
                </c:pt>
                <c:pt idx="6">
                  <c:v>94</c:v>
                </c:pt>
                <c:pt idx="7">
                  <c:v>79</c:v>
                </c:pt>
                <c:pt idx="8">
                  <c:v>67</c:v>
                </c:pt>
                <c:pt idx="9">
                  <c:v>58</c:v>
                </c:pt>
              </c:numCache>
            </c:numRef>
          </c:val>
          <c:smooth val="0"/>
        </c:ser>
        <c:ser>
          <c:idx val="2"/>
          <c:order val="1"/>
          <c:tx>
            <c:v>Maintenance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'[1]Sprint 5 Sep-7-20'!$F$4:$O$4</c:f>
              <c:numCache>
                <c:ptCount val="10"/>
                <c:pt idx="0">
                  <c:v>38967</c:v>
                </c:pt>
                <c:pt idx="1">
                  <c:v>38968</c:v>
                </c:pt>
                <c:pt idx="2">
                  <c:v>38971</c:v>
                </c:pt>
                <c:pt idx="3">
                  <c:v>38972</c:v>
                </c:pt>
                <c:pt idx="4">
                  <c:v>38973</c:v>
                </c:pt>
                <c:pt idx="5">
                  <c:v>38974</c:v>
                </c:pt>
                <c:pt idx="6">
                  <c:v>38975</c:v>
                </c:pt>
                <c:pt idx="7">
                  <c:v>38978</c:v>
                </c:pt>
                <c:pt idx="8">
                  <c:v>38979</c:v>
                </c:pt>
                <c:pt idx="9">
                  <c:v>38980</c:v>
                </c:pt>
              </c:numCache>
            </c:numRef>
          </c:cat>
          <c:val>
            <c:numRef>
              <c:f>'[1]Sprint 5 Sep-7-20'!$F$69:$O$69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13</c:v>
                </c:pt>
                <c:pt idx="5">
                  <c:v>19</c:v>
                </c:pt>
                <c:pt idx="6">
                  <c:v>21</c:v>
                </c:pt>
                <c:pt idx="7">
                  <c:v>22</c:v>
                </c:pt>
                <c:pt idx="8">
                  <c:v>26</c:v>
                </c:pt>
                <c:pt idx="9">
                  <c:v>27</c:v>
                </c:pt>
              </c:numCache>
            </c:numRef>
          </c:val>
          <c:smooth val="0"/>
        </c:ser>
        <c:marker val="1"/>
        <c:axId val="37011107"/>
        <c:axId val="64664508"/>
      </c:lineChart>
      <c:catAx>
        <c:axId val="37011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[$-409]d\-mmm;@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664508"/>
        <c:crosses val="autoZero"/>
        <c:auto val="0"/>
        <c:lblOffset val="100"/>
        <c:noMultiLvlLbl val="0"/>
      </c:catAx>
      <c:valAx>
        <c:axId val="64664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 to Complete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11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75"/>
          <c:y val="0.9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 Example Project 
</a:t>
            </a:r>
            <a:r>
              <a:rPr lang="en-US" cap="none" sz="14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Sprint-6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 Burndown Chart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18125"/>
          <c:w val="0.83125"/>
          <c:h val="0.62725"/>
        </c:manualLayout>
      </c:layout>
      <c:lineChart>
        <c:grouping val="standard"/>
        <c:varyColors val="0"/>
        <c:ser>
          <c:idx val="0"/>
          <c:order val="0"/>
          <c:tx>
            <c:v>Burndown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'Sprint 6 Mar-13-24'!$F$4:$O$4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'Sprint 6 Mar-13-24'!$F$5:$O$5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Maintenance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'Sprint 6 Mar-13-24'!$F$4:$O$4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'Sprint 6 Mar-13-24'!$F$78:$O$78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5109661"/>
        <c:axId val="3333766"/>
      </c:lineChart>
      <c:catAx>
        <c:axId val="4510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[$-409]d\-mmm;@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33766"/>
        <c:crosses val="autoZero"/>
        <c:auto val="0"/>
        <c:lblOffset val="100"/>
        <c:noMultiLvlLbl val="0"/>
      </c:catAx>
      <c:valAx>
        <c:axId val="333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 to Complete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9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"/>
          <c:y val="0.9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0.49525</cdr:y>
    </cdr:from>
    <cdr:to>
      <cdr:x>0.5105</cdr:x>
      <cdr:y>0.5355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2571750"/>
          <a:ext cx="95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0.488</cdr:y>
    </cdr:from>
    <cdr:to>
      <cdr:x>0.509</cdr:x>
      <cdr:y>0.52825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2533650"/>
          <a:ext cx="104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742950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1106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742950</xdr:colOff>
      <xdr:row>1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110615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0.50025</cdr:y>
    </cdr:from>
    <cdr:to>
      <cdr:x>0.50525</cdr:x>
      <cdr:y>0.5425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2600325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742950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918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0.49575</cdr:y>
    </cdr:from>
    <cdr:to>
      <cdr:x>0.5055</cdr:x>
      <cdr:y>0.5395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257175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392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0.49825</cdr:y>
    </cdr:from>
    <cdr:to>
      <cdr:x>0.50425</cdr:x>
      <cdr:y>0.5405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0" y="259080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742950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918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19050</xdr:colOff>
      <xdr:row>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8298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1</xdr:row>
      <xdr:rowOff>0</xdr:rowOff>
    </xdr:to>
    <xdr:graphicFrame>
      <xdr:nvGraphicFramePr>
        <xdr:cNvPr id="2" name="Chart 3"/>
        <xdr:cNvGraphicFramePr/>
      </xdr:nvGraphicFramePr>
      <xdr:xfrm>
        <a:off x="0" y="0"/>
        <a:ext cx="1042035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1</xdr:row>
      <xdr:rowOff>9525</xdr:rowOff>
    </xdr:to>
    <xdr:graphicFrame>
      <xdr:nvGraphicFramePr>
        <xdr:cNvPr id="3" name="Chart 4"/>
        <xdr:cNvGraphicFramePr/>
      </xdr:nvGraphicFramePr>
      <xdr:xfrm>
        <a:off x="0" y="0"/>
        <a:ext cx="9829800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0.50525</cdr:y>
    </cdr:from>
    <cdr:to>
      <cdr:x>0.5045</cdr:x>
      <cdr:y>0.54625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2619375"/>
          <a:ext cx="95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19050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496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0.50325</cdr:y>
    </cdr:from>
    <cdr:to>
      <cdr:x>0.504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5657850" y="26098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1200150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14490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0.513</cdr:y>
    </cdr:from>
    <cdr:to>
      <cdr:x>0.50425</cdr:x>
      <cdr:y>0.555</cdr:y>
    </cdr:to>
    <cdr:sp>
      <cdr:nvSpPr>
        <cdr:cNvPr id="1" name="TextBox 1"/>
        <cdr:cNvSpPr txBox="1">
          <a:spLocks noChangeArrowheads="1"/>
        </cdr:cNvSpPr>
      </cdr:nvSpPr>
      <cdr:spPr>
        <a:xfrm>
          <a:off x="5495925" y="2667000"/>
          <a:ext cx="95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1106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</cdr:x>
      <cdr:y>0.3185</cdr:y>
    </cdr:from>
    <cdr:to>
      <cdr:x>0.488</cdr:x>
      <cdr:y>0.32675</cdr:y>
    </cdr:to>
    <cdr:sp>
      <cdr:nvSpPr>
        <cdr:cNvPr id="1" name="TextBox 1"/>
        <cdr:cNvSpPr txBox="1">
          <a:spLocks noChangeArrowheads="1"/>
        </cdr:cNvSpPr>
      </cdr:nvSpPr>
      <cdr:spPr>
        <a:xfrm>
          <a:off x="5305425" y="0"/>
          <a:ext cx="114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rum-Sprint-X-Source-Burndow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rint 1 Jan-1-12"/>
      <sheetName val="Sprint 2 Jul-27-Aug-9"/>
      <sheetName val="Sprint 3 Aug-10-23"/>
      <sheetName val="Sprint 4 Aug-24-Sep-6"/>
      <sheetName val="Sprint 5 Sep-7-20"/>
      <sheetName val="Sprint 6 Sep-21-Oct-4"/>
      <sheetName val="Velocity"/>
      <sheetName val="Template"/>
    </sheetNames>
    <sheetDataSet>
      <sheetData sheetId="0">
        <row r="4">
          <cell r="F4">
            <v>38912</v>
          </cell>
          <cell r="G4">
            <v>38915</v>
          </cell>
          <cell r="H4">
            <v>38916</v>
          </cell>
          <cell r="I4">
            <v>38917</v>
          </cell>
          <cell r="J4">
            <v>38918</v>
          </cell>
          <cell r="K4">
            <v>38919</v>
          </cell>
          <cell r="L4">
            <v>38922</v>
          </cell>
          <cell r="M4">
            <v>38923</v>
          </cell>
          <cell r="N4">
            <v>38924</v>
          </cell>
        </row>
        <row r="5">
          <cell r="F5">
            <v>158</v>
          </cell>
          <cell r="G5">
            <v>145</v>
          </cell>
          <cell r="H5">
            <v>149</v>
          </cell>
          <cell r="I5">
            <v>144</v>
          </cell>
          <cell r="J5">
            <v>132</v>
          </cell>
          <cell r="K5">
            <v>92</v>
          </cell>
          <cell r="L5">
            <v>87</v>
          </cell>
          <cell r="M5">
            <v>93</v>
          </cell>
          <cell r="N5">
            <v>80</v>
          </cell>
        </row>
        <row r="65"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23</v>
          </cell>
          <cell r="K65">
            <v>21</v>
          </cell>
          <cell r="L65">
            <v>18</v>
          </cell>
          <cell r="M65">
            <v>14</v>
          </cell>
          <cell r="N65">
            <v>2</v>
          </cell>
        </row>
        <row r="71">
          <cell r="F71">
            <v>19</v>
          </cell>
          <cell r="G71">
            <v>19</v>
          </cell>
          <cell r="H71">
            <v>23</v>
          </cell>
          <cell r="I71">
            <v>13</v>
          </cell>
          <cell r="J71">
            <v>15</v>
          </cell>
          <cell r="K71">
            <v>12</v>
          </cell>
          <cell r="L71">
            <v>13</v>
          </cell>
          <cell r="M71">
            <v>6</v>
          </cell>
          <cell r="N71" t="str">
            <v>???</v>
          </cell>
        </row>
      </sheetData>
      <sheetData sheetId="4">
        <row r="4">
          <cell r="F4">
            <v>38967</v>
          </cell>
          <cell r="G4">
            <v>38968</v>
          </cell>
          <cell r="H4">
            <v>38971</v>
          </cell>
          <cell r="I4">
            <v>38972</v>
          </cell>
          <cell r="J4">
            <v>38973</v>
          </cell>
          <cell r="K4">
            <v>38974</v>
          </cell>
          <cell r="L4">
            <v>38975</v>
          </cell>
          <cell r="M4">
            <v>38978</v>
          </cell>
          <cell r="N4">
            <v>38979</v>
          </cell>
          <cell r="O4">
            <v>38980</v>
          </cell>
        </row>
        <row r="5">
          <cell r="F5">
            <v>198</v>
          </cell>
          <cell r="G5">
            <v>193</v>
          </cell>
          <cell r="H5">
            <v>171</v>
          </cell>
          <cell r="I5">
            <v>125</v>
          </cell>
          <cell r="J5">
            <v>105</v>
          </cell>
          <cell r="K5">
            <v>104</v>
          </cell>
          <cell r="L5">
            <v>94</v>
          </cell>
          <cell r="M5">
            <v>79</v>
          </cell>
          <cell r="N5">
            <v>67</v>
          </cell>
          <cell r="O5">
            <v>58</v>
          </cell>
        </row>
        <row r="69">
          <cell r="F69">
            <v>2</v>
          </cell>
          <cell r="G69">
            <v>2</v>
          </cell>
          <cell r="H69">
            <v>3</v>
          </cell>
          <cell r="I69">
            <v>7</v>
          </cell>
          <cell r="J69">
            <v>13</v>
          </cell>
          <cell r="K69">
            <v>19</v>
          </cell>
          <cell r="L69">
            <v>21</v>
          </cell>
          <cell r="M69">
            <v>22</v>
          </cell>
          <cell r="N69">
            <v>26</v>
          </cell>
          <cell r="O69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1"/>
  <sheetViews>
    <sheetView zoomScale="85" zoomScaleNormal="85" workbookViewId="0" topLeftCell="A74">
      <selection activeCell="J95" sqref="J95"/>
    </sheetView>
  </sheetViews>
  <sheetFormatPr defaultColWidth="9.140625" defaultRowHeight="12.75"/>
  <cols>
    <col min="1" max="1" width="6.00390625" style="1" customWidth="1"/>
    <col min="2" max="2" width="8.28125" style="1" bestFit="1" customWidth="1"/>
    <col min="3" max="3" width="7.8515625" style="1" customWidth="1"/>
    <col min="4" max="4" width="34.57421875" style="239" bestFit="1" customWidth="1"/>
    <col min="5" max="5" width="12.28125" style="1" customWidth="1"/>
    <col min="6" max="6" width="8.7109375" style="1" bestFit="1" customWidth="1"/>
    <col min="7" max="11" width="6.7109375" style="1" bestFit="1" customWidth="1"/>
    <col min="12" max="12" width="8.7109375" style="1" bestFit="1" customWidth="1"/>
    <col min="13" max="14" width="6.7109375" style="1" bestFit="1" customWidth="1"/>
    <col min="15" max="15" width="13.7109375" style="240" customWidth="1"/>
    <col min="16" max="16384" width="9.140625" style="1" customWidth="1"/>
  </cols>
  <sheetData>
    <row r="1" ht="409.5" customHeight="1"/>
    <row r="2" spans="2:3" ht="13.5" thickBot="1">
      <c r="B2" s="180">
        <f>SUM(B7,B14,B18,B24,B32,B37,B44,B47,B51,B55,B60,)</f>
        <v>88</v>
      </c>
      <c r="C2" s="241">
        <f>SUM(B7,B44,B55,B60)</f>
        <v>18</v>
      </c>
    </row>
    <row r="3" spans="1:15" s="3" customFormat="1" ht="25.5" customHeight="1">
      <c r="A3" s="371" t="s">
        <v>173</v>
      </c>
      <c r="B3" s="162" t="s">
        <v>174</v>
      </c>
      <c r="C3" s="368" t="s">
        <v>20</v>
      </c>
      <c r="D3" s="137" t="s">
        <v>29</v>
      </c>
      <c r="E3" s="138" t="s">
        <v>17</v>
      </c>
      <c r="F3" s="138" t="s">
        <v>18</v>
      </c>
      <c r="G3" s="138" t="s">
        <v>19</v>
      </c>
      <c r="H3" s="138" t="s">
        <v>15</v>
      </c>
      <c r="I3" s="138" t="s">
        <v>16</v>
      </c>
      <c r="J3" s="138" t="s">
        <v>17</v>
      </c>
      <c r="K3" s="138" t="s">
        <v>18</v>
      </c>
      <c r="L3" s="138" t="s">
        <v>19</v>
      </c>
      <c r="M3" s="138" t="s">
        <v>15</v>
      </c>
      <c r="N3" s="138" t="s">
        <v>16</v>
      </c>
      <c r="O3" s="373" t="s">
        <v>37</v>
      </c>
    </row>
    <row r="4" spans="1:15" s="3" customFormat="1" ht="12.75">
      <c r="A4" s="372"/>
      <c r="B4" s="140" t="s">
        <v>175</v>
      </c>
      <c r="C4" s="369"/>
      <c r="D4" s="141"/>
      <c r="E4" s="142">
        <v>39084</v>
      </c>
      <c r="F4" s="142">
        <f>E4+1</f>
        <v>39085</v>
      </c>
      <c r="G4" s="142">
        <f aca="true" t="shared" si="0" ref="G4:N4">F4+1</f>
        <v>39086</v>
      </c>
      <c r="H4" s="142">
        <f t="shared" si="0"/>
        <v>39087</v>
      </c>
      <c r="I4" s="142">
        <f t="shared" si="0"/>
        <v>39088</v>
      </c>
      <c r="J4" s="142">
        <f>I4+3</f>
        <v>39091</v>
      </c>
      <c r="K4" s="142">
        <f t="shared" si="0"/>
        <v>39092</v>
      </c>
      <c r="L4" s="142">
        <f t="shared" si="0"/>
        <v>39093</v>
      </c>
      <c r="M4" s="142">
        <f t="shared" si="0"/>
        <v>39094</v>
      </c>
      <c r="N4" s="142">
        <f t="shared" si="0"/>
        <v>39095</v>
      </c>
      <c r="O4" s="374"/>
    </row>
    <row r="5" spans="1:15" ht="13.5" thickBot="1">
      <c r="A5" s="370" t="s">
        <v>36</v>
      </c>
      <c r="B5" s="370"/>
      <c r="C5" s="370"/>
      <c r="D5" s="370"/>
      <c r="E5" s="50" t="s">
        <v>296</v>
      </c>
      <c r="F5" s="50">
        <f aca="true" t="shared" si="1" ref="F5:N5">IF(SUM(F7:F63)&gt;0,SUM(F7:F63),"")</f>
        <v>158</v>
      </c>
      <c r="G5" s="50">
        <f t="shared" si="1"/>
        <v>145</v>
      </c>
      <c r="H5" s="50">
        <f t="shared" si="1"/>
        <v>149</v>
      </c>
      <c r="I5" s="50">
        <f t="shared" si="1"/>
        <v>144</v>
      </c>
      <c r="J5" s="50">
        <f t="shared" si="1"/>
        <v>132</v>
      </c>
      <c r="K5" s="50">
        <f t="shared" si="1"/>
        <v>92</v>
      </c>
      <c r="L5" s="50">
        <f t="shared" si="1"/>
        <v>87</v>
      </c>
      <c r="M5" s="50">
        <f t="shared" si="1"/>
        <v>93</v>
      </c>
      <c r="N5" s="238">
        <f t="shared" si="1"/>
        <v>80</v>
      </c>
      <c r="O5" s="136" t="s">
        <v>297</v>
      </c>
    </row>
    <row r="6" spans="1:15" ht="15.75" thickBot="1" thickTop="1">
      <c r="A6" s="234" t="s">
        <v>0</v>
      </c>
      <c r="B6" s="242">
        <v>8</v>
      </c>
      <c r="C6" s="243">
        <f>$E$4</f>
        <v>39084</v>
      </c>
      <c r="D6" s="72" t="s">
        <v>205</v>
      </c>
      <c r="E6" s="244" t="s">
        <v>449</v>
      </c>
      <c r="F6" s="234"/>
      <c r="G6" s="234"/>
      <c r="H6" s="234"/>
      <c r="I6" s="234"/>
      <c r="J6" s="234"/>
      <c r="K6" s="234"/>
      <c r="L6" s="234"/>
      <c r="M6" s="234"/>
      <c r="N6" s="234"/>
      <c r="O6" s="245"/>
    </row>
    <row r="7" spans="1:15" ht="14.25" thickBot="1" thickTop="1">
      <c r="A7" s="21" t="s">
        <v>298</v>
      </c>
      <c r="B7" s="246">
        <v>8</v>
      </c>
      <c r="C7" s="247">
        <f>$K$4</f>
        <v>39092</v>
      </c>
      <c r="D7" s="248" t="s">
        <v>205</v>
      </c>
      <c r="E7" s="249" t="s">
        <v>449</v>
      </c>
      <c r="F7" s="21"/>
      <c r="G7" s="21"/>
      <c r="H7" s="21"/>
      <c r="I7" s="21"/>
      <c r="J7" s="21"/>
      <c r="K7" s="21"/>
      <c r="L7" s="21"/>
      <c r="M7" s="21"/>
      <c r="N7" s="21"/>
      <c r="O7" s="367" t="s">
        <v>316</v>
      </c>
    </row>
    <row r="8" spans="2:15" ht="13.5" thickTop="1">
      <c r="B8" s="250" t="s">
        <v>424</v>
      </c>
      <c r="C8" s="2">
        <f>$E$4</f>
        <v>39084</v>
      </c>
      <c r="D8" s="251" t="s">
        <v>443</v>
      </c>
      <c r="E8" s="252"/>
      <c r="F8" s="1">
        <v>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15">
        <v>0</v>
      </c>
      <c r="O8" s="364"/>
    </row>
    <row r="9" spans="2:15" ht="12.75">
      <c r="B9" s="250" t="s">
        <v>425</v>
      </c>
      <c r="C9" s="2">
        <f>$E$4</f>
        <v>39084</v>
      </c>
      <c r="D9" s="251" t="s">
        <v>443</v>
      </c>
      <c r="E9" s="252"/>
      <c r="F9" s="1">
        <v>3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5">
        <v>0</v>
      </c>
      <c r="O9" s="364"/>
    </row>
    <row r="10" spans="2:15" ht="12.75">
      <c r="B10" s="250" t="s">
        <v>426</v>
      </c>
      <c r="C10" s="2">
        <f>$E$4</f>
        <v>39084</v>
      </c>
      <c r="D10" s="251" t="s">
        <v>455</v>
      </c>
      <c r="E10" s="253" t="s">
        <v>449</v>
      </c>
      <c r="F10" s="1">
        <v>16</v>
      </c>
      <c r="G10" s="1">
        <v>16</v>
      </c>
      <c r="H10" s="1">
        <v>16</v>
      </c>
      <c r="I10" s="1">
        <v>16</v>
      </c>
      <c r="J10" s="1">
        <v>14</v>
      </c>
      <c r="K10" s="376" t="s">
        <v>312</v>
      </c>
      <c r="L10" s="377"/>
      <c r="M10" s="377"/>
      <c r="N10" s="378"/>
      <c r="O10" s="364"/>
    </row>
    <row r="11" spans="2:15" ht="12.75">
      <c r="B11" s="250" t="s">
        <v>427</v>
      </c>
      <c r="C11" s="2">
        <f>$E$4</f>
        <v>39084</v>
      </c>
      <c r="D11" s="251" t="s">
        <v>444</v>
      </c>
      <c r="E11" s="252"/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6">
        <v>0</v>
      </c>
      <c r="L11" s="6">
        <v>0</v>
      </c>
      <c r="M11" s="6">
        <v>0</v>
      </c>
      <c r="N11" s="15">
        <v>0</v>
      </c>
      <c r="O11" s="364"/>
    </row>
    <row r="12" spans="2:15" ht="12.75">
      <c r="B12" s="250" t="s">
        <v>428</v>
      </c>
      <c r="C12" s="2">
        <f>$H$4</f>
        <v>39087</v>
      </c>
      <c r="D12" s="251" t="s">
        <v>445</v>
      </c>
      <c r="E12" s="252"/>
      <c r="F12" s="254"/>
      <c r="G12" s="255"/>
      <c r="H12" s="1">
        <v>1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15">
        <v>0</v>
      </c>
      <c r="O12" s="364"/>
    </row>
    <row r="13" spans="2:15" ht="13.5" thickBot="1">
      <c r="B13" s="250" t="s">
        <v>429</v>
      </c>
      <c r="C13" s="2">
        <f>$H$4</f>
        <v>39087</v>
      </c>
      <c r="D13" s="251" t="s">
        <v>446</v>
      </c>
      <c r="E13" s="253" t="s">
        <v>449</v>
      </c>
      <c r="F13" s="256"/>
      <c r="G13" s="257"/>
      <c r="H13" s="1">
        <v>1</v>
      </c>
      <c r="I13" s="1">
        <v>2</v>
      </c>
      <c r="J13" s="1">
        <v>2</v>
      </c>
      <c r="K13" s="379" t="s">
        <v>312</v>
      </c>
      <c r="L13" s="380"/>
      <c r="M13" s="380"/>
      <c r="N13" s="381"/>
      <c r="O13" s="375"/>
    </row>
    <row r="14" spans="1:15" ht="14.25" customHeight="1" thickBot="1" thickTop="1">
      <c r="A14" s="258" t="s">
        <v>300</v>
      </c>
      <c r="B14" s="242">
        <v>3</v>
      </c>
      <c r="C14" s="259">
        <f>$K$4</f>
        <v>39092</v>
      </c>
      <c r="D14" s="72" t="s">
        <v>205</v>
      </c>
      <c r="E14" s="260" t="s">
        <v>449</v>
      </c>
      <c r="F14" s="261"/>
      <c r="G14" s="261"/>
      <c r="H14" s="261"/>
      <c r="I14" s="261"/>
      <c r="J14" s="261"/>
      <c r="K14" s="261"/>
      <c r="L14" s="261"/>
      <c r="M14" s="261"/>
      <c r="N14" s="261"/>
      <c r="O14" s="359" t="s">
        <v>311</v>
      </c>
    </row>
    <row r="15" spans="1:15" ht="13.5" thickTop="1">
      <c r="A15" s="8"/>
      <c r="B15" s="250" t="s">
        <v>422</v>
      </c>
      <c r="C15" s="2">
        <f>$E$4</f>
        <v>39084</v>
      </c>
      <c r="D15" s="263" t="s">
        <v>447</v>
      </c>
      <c r="E15" s="264" t="s">
        <v>449</v>
      </c>
      <c r="F15" s="8">
        <v>16</v>
      </c>
      <c r="G15" s="8">
        <v>16</v>
      </c>
      <c r="H15" s="8">
        <v>16</v>
      </c>
      <c r="I15" s="8">
        <v>16</v>
      </c>
      <c r="J15" s="8">
        <v>14</v>
      </c>
      <c r="K15" s="8">
        <v>20</v>
      </c>
      <c r="L15" s="8">
        <v>14</v>
      </c>
      <c r="M15" s="8">
        <v>12</v>
      </c>
      <c r="N15" s="8">
        <v>12</v>
      </c>
      <c r="O15" s="382"/>
    </row>
    <row r="16" spans="1:15" ht="13.5" thickBot="1">
      <c r="A16" s="8"/>
      <c r="B16" s="250" t="s">
        <v>423</v>
      </c>
      <c r="C16" s="2">
        <f>$H$4</f>
        <v>39087</v>
      </c>
      <c r="D16" s="263" t="s">
        <v>446</v>
      </c>
      <c r="E16" s="264" t="s">
        <v>449</v>
      </c>
      <c r="F16" s="254"/>
      <c r="G16" s="255"/>
      <c r="H16" s="8">
        <v>1</v>
      </c>
      <c r="I16" s="8">
        <v>2</v>
      </c>
      <c r="J16" s="8">
        <v>2</v>
      </c>
      <c r="K16" s="8">
        <v>2</v>
      </c>
      <c r="L16" s="8">
        <v>2</v>
      </c>
      <c r="M16" s="8">
        <v>2</v>
      </c>
      <c r="N16" s="18">
        <v>2</v>
      </c>
      <c r="O16" s="383"/>
    </row>
    <row r="17" spans="1:15" ht="15.75" thickBot="1" thickTop="1">
      <c r="A17" s="261" t="s">
        <v>5</v>
      </c>
      <c r="B17" s="242"/>
      <c r="C17" s="259">
        <f>$E$4</f>
        <v>39084</v>
      </c>
      <c r="D17" s="72" t="s">
        <v>205</v>
      </c>
      <c r="E17" s="260" t="s">
        <v>454</v>
      </c>
      <c r="F17" s="261"/>
      <c r="G17" s="261"/>
      <c r="H17" s="261"/>
      <c r="I17" s="261"/>
      <c r="J17" s="261"/>
      <c r="K17" s="261"/>
      <c r="L17" s="261"/>
      <c r="M17" s="261"/>
      <c r="N17" s="265"/>
      <c r="O17" s="233"/>
    </row>
    <row r="18" spans="1:15" s="7" customFormat="1" ht="14.25" customHeight="1" thickBot="1" thickTop="1">
      <c r="A18" s="266" t="s">
        <v>6</v>
      </c>
      <c r="B18" s="242">
        <v>20</v>
      </c>
      <c r="C18" s="243">
        <f>$E$4</f>
        <v>39084</v>
      </c>
      <c r="D18" s="72" t="s">
        <v>205</v>
      </c>
      <c r="E18" s="268"/>
      <c r="F18" s="266"/>
      <c r="G18" s="266"/>
      <c r="H18" s="266"/>
      <c r="I18" s="266"/>
      <c r="J18" s="266"/>
      <c r="K18" s="266"/>
      <c r="L18" s="266"/>
      <c r="M18" s="266"/>
      <c r="N18" s="266"/>
      <c r="O18" s="359" t="s">
        <v>311</v>
      </c>
    </row>
    <row r="19" spans="2:15" ht="13.5" customHeight="1" thickTop="1">
      <c r="B19" s="250" t="s">
        <v>339</v>
      </c>
      <c r="C19" s="2">
        <f>$E$4</f>
        <v>39084</v>
      </c>
      <c r="D19" s="251" t="s">
        <v>437</v>
      </c>
      <c r="E19" s="252"/>
      <c r="F19" s="1">
        <v>1</v>
      </c>
      <c r="G19" s="1">
        <v>1</v>
      </c>
      <c r="H19" s="1">
        <v>1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382"/>
    </row>
    <row r="20" spans="2:15" ht="12.75">
      <c r="B20" s="250" t="s">
        <v>393</v>
      </c>
      <c r="C20" s="2">
        <f>$E$4</f>
        <v>39084</v>
      </c>
      <c r="D20" s="251" t="s">
        <v>438</v>
      </c>
      <c r="E20" s="252"/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382"/>
    </row>
    <row r="21" spans="2:15" ht="12.75">
      <c r="B21" s="250" t="s">
        <v>394</v>
      </c>
      <c r="C21" s="2">
        <f>$I$4</f>
        <v>39088</v>
      </c>
      <c r="D21" s="251" t="s">
        <v>439</v>
      </c>
      <c r="E21" s="252"/>
      <c r="F21" s="254"/>
      <c r="G21" s="269"/>
      <c r="H21" s="255"/>
      <c r="I21" s="1">
        <v>1</v>
      </c>
      <c r="J21" s="1">
        <v>1</v>
      </c>
      <c r="K21" s="1">
        <v>3</v>
      </c>
      <c r="L21" s="1">
        <v>1</v>
      </c>
      <c r="M21" s="1">
        <v>1</v>
      </c>
      <c r="N21" s="1">
        <v>1</v>
      </c>
      <c r="O21" s="382"/>
    </row>
    <row r="22" spans="2:15" ht="14.25" customHeight="1" thickBot="1">
      <c r="B22" s="250" t="s">
        <v>395</v>
      </c>
      <c r="C22" s="2">
        <f>$I$4</f>
        <v>39088</v>
      </c>
      <c r="D22" s="251" t="s">
        <v>440</v>
      </c>
      <c r="E22" s="252"/>
      <c r="F22" s="256"/>
      <c r="G22" s="270"/>
      <c r="H22" s="257"/>
      <c r="I22" s="1">
        <v>8</v>
      </c>
      <c r="J22" s="1">
        <v>8</v>
      </c>
      <c r="K22" s="1">
        <v>4</v>
      </c>
      <c r="L22" s="1">
        <v>8</v>
      </c>
      <c r="M22" s="1">
        <v>8</v>
      </c>
      <c r="N22" s="18">
        <v>8</v>
      </c>
      <c r="O22" s="383"/>
    </row>
    <row r="23" spans="1:15" ht="15.75" thickBot="1" thickTop="1">
      <c r="A23" s="261" t="s">
        <v>7</v>
      </c>
      <c r="B23" s="242"/>
      <c r="C23" s="259">
        <f>$E$4</f>
        <v>39084</v>
      </c>
      <c r="D23" s="72" t="s">
        <v>205</v>
      </c>
      <c r="E23" s="260" t="s">
        <v>303</v>
      </c>
      <c r="F23" s="261"/>
      <c r="G23" s="261"/>
      <c r="H23" s="261"/>
      <c r="I23" s="261"/>
      <c r="J23" s="261"/>
      <c r="K23" s="261"/>
      <c r="L23" s="261"/>
      <c r="M23" s="261"/>
      <c r="N23" s="265"/>
      <c r="O23" s="233"/>
    </row>
    <row r="24" spans="1:15" ht="15.75" thickBot="1" thickTop="1">
      <c r="A24" s="261" t="s">
        <v>299</v>
      </c>
      <c r="B24" s="242">
        <v>3</v>
      </c>
      <c r="C24" s="243">
        <f>$I$4</f>
        <v>39088</v>
      </c>
      <c r="D24" s="72" t="s">
        <v>205</v>
      </c>
      <c r="E24" s="271"/>
      <c r="F24" s="261"/>
      <c r="G24" s="261"/>
      <c r="H24" s="261"/>
      <c r="I24" s="261"/>
      <c r="J24" s="261"/>
      <c r="K24" s="261"/>
      <c r="L24" s="261"/>
      <c r="M24" s="261"/>
      <c r="N24" s="261"/>
      <c r="O24" s="359" t="s">
        <v>38</v>
      </c>
    </row>
    <row r="25" spans="2:15" ht="13.5" thickTop="1">
      <c r="B25" s="250" t="s">
        <v>415</v>
      </c>
      <c r="C25" s="2">
        <f>$E$4</f>
        <v>39084</v>
      </c>
      <c r="D25" s="251" t="s">
        <v>30</v>
      </c>
      <c r="E25" s="252"/>
      <c r="F25" s="1">
        <v>4</v>
      </c>
      <c r="G25" s="1">
        <v>4</v>
      </c>
      <c r="H25" s="1">
        <v>4</v>
      </c>
      <c r="I25" s="1">
        <v>4</v>
      </c>
      <c r="J25" s="1">
        <v>4</v>
      </c>
      <c r="K25" s="1">
        <v>4</v>
      </c>
      <c r="L25" s="1">
        <v>4</v>
      </c>
      <c r="M25" s="1">
        <v>4</v>
      </c>
      <c r="N25" s="13">
        <v>1</v>
      </c>
      <c r="O25" s="382"/>
    </row>
    <row r="26" spans="2:15" ht="12.75">
      <c r="B26" s="250" t="s">
        <v>416</v>
      </c>
      <c r="C26" s="2">
        <f>$E$4</f>
        <v>39084</v>
      </c>
      <c r="D26" s="251" t="s">
        <v>441</v>
      </c>
      <c r="E26" s="253" t="s">
        <v>449</v>
      </c>
      <c r="F26" s="1">
        <v>16</v>
      </c>
      <c r="G26" s="1">
        <v>16</v>
      </c>
      <c r="H26" s="1">
        <v>16</v>
      </c>
      <c r="I26" s="1">
        <v>16</v>
      </c>
      <c r="J26" s="1">
        <v>16</v>
      </c>
      <c r="K26" s="384" t="s">
        <v>313</v>
      </c>
      <c r="L26" s="385"/>
      <c r="M26" s="385"/>
      <c r="N26" s="386"/>
      <c r="O26" s="382"/>
    </row>
    <row r="27" spans="2:15" ht="12.75">
      <c r="B27" s="250" t="s">
        <v>417</v>
      </c>
      <c r="C27" s="2">
        <f>$E$4</f>
        <v>39084</v>
      </c>
      <c r="D27" s="251" t="s">
        <v>304</v>
      </c>
      <c r="E27" s="253" t="s">
        <v>449</v>
      </c>
      <c r="F27" s="1">
        <v>4</v>
      </c>
      <c r="G27" s="1">
        <v>4</v>
      </c>
      <c r="H27" s="1">
        <v>4</v>
      </c>
      <c r="I27" s="1">
        <v>4</v>
      </c>
      <c r="J27" s="1">
        <v>4</v>
      </c>
      <c r="K27" s="387"/>
      <c r="L27" s="388"/>
      <c r="M27" s="388"/>
      <c r="N27" s="332"/>
      <c r="O27" s="382"/>
    </row>
    <row r="28" spans="2:15" ht="12.75">
      <c r="B28" s="250" t="s">
        <v>418</v>
      </c>
      <c r="C28" s="2">
        <f>$E$4</f>
        <v>39084</v>
      </c>
      <c r="D28" s="251" t="s">
        <v>305</v>
      </c>
      <c r="E28" s="253" t="s">
        <v>449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387"/>
      <c r="L28" s="388"/>
      <c r="M28" s="388"/>
      <c r="N28" s="332"/>
      <c r="O28" s="382"/>
    </row>
    <row r="29" spans="2:15" ht="12.75">
      <c r="B29" s="250" t="s">
        <v>419</v>
      </c>
      <c r="C29" s="2">
        <f>$E$4</f>
        <v>39084</v>
      </c>
      <c r="D29" s="251" t="s">
        <v>306</v>
      </c>
      <c r="E29" s="253" t="s">
        <v>449</v>
      </c>
      <c r="F29" s="1">
        <v>2</v>
      </c>
      <c r="G29" s="1">
        <v>2</v>
      </c>
      <c r="H29" s="1">
        <v>2</v>
      </c>
      <c r="I29" s="1">
        <v>2</v>
      </c>
      <c r="J29" s="1">
        <v>2</v>
      </c>
      <c r="K29" s="333"/>
      <c r="L29" s="334"/>
      <c r="M29" s="334"/>
      <c r="N29" s="328"/>
      <c r="O29" s="382"/>
    </row>
    <row r="30" spans="2:15" ht="12.75">
      <c r="B30" s="250" t="s">
        <v>420</v>
      </c>
      <c r="C30" s="2">
        <f>$H$4</f>
        <v>39087</v>
      </c>
      <c r="D30" s="251" t="s">
        <v>442</v>
      </c>
      <c r="E30" s="252"/>
      <c r="F30" s="254"/>
      <c r="G30" s="255"/>
      <c r="H30" s="1">
        <v>1</v>
      </c>
      <c r="I30" s="1">
        <v>1</v>
      </c>
      <c r="J30" s="1">
        <v>1</v>
      </c>
      <c r="K30" s="1">
        <v>1</v>
      </c>
      <c r="L30" s="6">
        <v>0</v>
      </c>
      <c r="M30" s="6">
        <v>0</v>
      </c>
      <c r="N30" s="329">
        <v>0</v>
      </c>
      <c r="O30" s="382"/>
    </row>
    <row r="31" spans="2:15" ht="13.5" thickBot="1">
      <c r="B31" s="250" t="s">
        <v>421</v>
      </c>
      <c r="C31" s="2">
        <f>$K$4</f>
        <v>39092</v>
      </c>
      <c r="D31" s="251" t="s">
        <v>442</v>
      </c>
      <c r="E31" s="252"/>
      <c r="F31" s="256"/>
      <c r="G31" s="270"/>
      <c r="H31" s="269"/>
      <c r="I31" s="269"/>
      <c r="J31" s="255"/>
      <c r="K31" s="1">
        <v>1</v>
      </c>
      <c r="L31" s="1">
        <v>1</v>
      </c>
      <c r="M31" s="6">
        <v>0</v>
      </c>
      <c r="N31" s="330"/>
      <c r="O31" s="383"/>
    </row>
    <row r="32" spans="1:15" s="7" customFormat="1" ht="14.25" customHeight="1" thickBot="1" thickTop="1">
      <c r="A32" s="9" t="s">
        <v>301</v>
      </c>
      <c r="B32" s="242">
        <v>13</v>
      </c>
      <c r="C32" s="259">
        <f>$I$4</f>
        <v>39088</v>
      </c>
      <c r="D32" s="72" t="s">
        <v>205</v>
      </c>
      <c r="E32" s="271" t="s">
        <v>303</v>
      </c>
      <c r="F32" s="266"/>
      <c r="G32" s="266"/>
      <c r="H32" s="266"/>
      <c r="I32" s="266"/>
      <c r="J32" s="266"/>
      <c r="K32" s="266"/>
      <c r="L32" s="266"/>
      <c r="M32" s="266"/>
      <c r="N32" s="266"/>
      <c r="O32" s="361" t="s">
        <v>311</v>
      </c>
    </row>
    <row r="33" spans="2:15" ht="13.5" customHeight="1" thickTop="1">
      <c r="B33" s="250" t="s">
        <v>411</v>
      </c>
      <c r="C33" s="2">
        <f aca="true" t="shared" si="2" ref="C33:C39">$E$4</f>
        <v>39084</v>
      </c>
      <c r="D33" s="251" t="s">
        <v>441</v>
      </c>
      <c r="E33" s="253" t="s">
        <v>449</v>
      </c>
      <c r="F33" s="1">
        <v>16</v>
      </c>
      <c r="G33" s="1">
        <v>16</v>
      </c>
      <c r="H33" s="1">
        <v>16</v>
      </c>
      <c r="I33" s="1">
        <v>16</v>
      </c>
      <c r="J33" s="1">
        <v>16</v>
      </c>
      <c r="K33" s="1">
        <v>16</v>
      </c>
      <c r="L33" s="1">
        <v>16</v>
      </c>
      <c r="M33" s="1">
        <v>8</v>
      </c>
      <c r="N33" s="1">
        <v>8</v>
      </c>
      <c r="O33" s="382"/>
    </row>
    <row r="34" spans="2:15" ht="12.75">
      <c r="B34" s="250" t="s">
        <v>412</v>
      </c>
      <c r="C34" s="2">
        <f t="shared" si="2"/>
        <v>39084</v>
      </c>
      <c r="D34" s="251" t="s">
        <v>304</v>
      </c>
      <c r="E34" s="253" t="s">
        <v>449</v>
      </c>
      <c r="F34" s="1">
        <v>4</v>
      </c>
      <c r="G34" s="1">
        <v>4</v>
      </c>
      <c r="H34" s="1">
        <v>4</v>
      </c>
      <c r="I34" s="1">
        <v>4</v>
      </c>
      <c r="J34" s="1">
        <v>4</v>
      </c>
      <c r="K34" s="1">
        <v>4</v>
      </c>
      <c r="L34" s="1">
        <v>4</v>
      </c>
      <c r="M34" s="1">
        <v>4</v>
      </c>
      <c r="N34" s="1">
        <v>4</v>
      </c>
      <c r="O34" s="382"/>
    </row>
    <row r="35" spans="2:15" ht="12.75">
      <c r="B35" s="250" t="s">
        <v>413</v>
      </c>
      <c r="C35" s="2">
        <f t="shared" si="2"/>
        <v>39084</v>
      </c>
      <c r="D35" s="251" t="s">
        <v>305</v>
      </c>
      <c r="E35" s="253" t="s">
        <v>449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382"/>
    </row>
    <row r="36" spans="2:15" ht="13.5" thickBot="1">
      <c r="B36" s="250" t="s">
        <v>414</v>
      </c>
      <c r="C36" s="2">
        <f t="shared" si="2"/>
        <v>39084</v>
      </c>
      <c r="D36" s="251" t="s">
        <v>306</v>
      </c>
      <c r="E36" s="253" t="s">
        <v>449</v>
      </c>
      <c r="F36" s="1">
        <v>2</v>
      </c>
      <c r="G36" s="1">
        <v>2</v>
      </c>
      <c r="H36" s="1">
        <v>2</v>
      </c>
      <c r="I36" s="1">
        <v>2</v>
      </c>
      <c r="J36" s="1">
        <v>2</v>
      </c>
      <c r="K36" s="1">
        <v>2</v>
      </c>
      <c r="L36" s="1">
        <v>2</v>
      </c>
      <c r="M36" s="1">
        <v>2</v>
      </c>
      <c r="N36" s="1">
        <v>2</v>
      </c>
      <c r="O36" s="383"/>
    </row>
    <row r="37" spans="1:15" s="7" customFormat="1" ht="14.25" customHeight="1" thickBot="1" thickTop="1">
      <c r="A37" s="266" t="s">
        <v>9</v>
      </c>
      <c r="B37" s="242">
        <v>20</v>
      </c>
      <c r="C37" s="267">
        <f t="shared" si="2"/>
        <v>39084</v>
      </c>
      <c r="D37" s="72" t="s">
        <v>205</v>
      </c>
      <c r="E37" s="268"/>
      <c r="F37" s="266"/>
      <c r="G37" s="266"/>
      <c r="H37" s="266"/>
      <c r="I37" s="266"/>
      <c r="J37" s="266"/>
      <c r="K37" s="266"/>
      <c r="L37" s="266"/>
      <c r="M37" s="266"/>
      <c r="N37" s="266"/>
      <c r="O37" s="359" t="s">
        <v>311</v>
      </c>
    </row>
    <row r="38" spans="2:15" ht="13.5" thickTop="1">
      <c r="B38" s="250" t="s">
        <v>381</v>
      </c>
      <c r="C38" s="2">
        <f t="shared" si="2"/>
        <v>39084</v>
      </c>
      <c r="D38" s="251" t="s">
        <v>307</v>
      </c>
      <c r="E38" s="252"/>
      <c r="F38" s="1">
        <v>8</v>
      </c>
      <c r="G38" s="1">
        <v>8</v>
      </c>
      <c r="H38" s="1">
        <v>8</v>
      </c>
      <c r="I38" s="1">
        <v>5</v>
      </c>
      <c r="J38" s="1">
        <v>3</v>
      </c>
      <c r="K38" s="6">
        <v>0</v>
      </c>
      <c r="L38" s="6">
        <v>0</v>
      </c>
      <c r="M38" s="6">
        <v>0</v>
      </c>
      <c r="N38" s="6">
        <v>0</v>
      </c>
      <c r="O38" s="382"/>
    </row>
    <row r="39" spans="2:15" ht="14.25" customHeight="1">
      <c r="B39" s="250" t="s">
        <v>382</v>
      </c>
      <c r="C39" s="2">
        <f t="shared" si="2"/>
        <v>39084</v>
      </c>
      <c r="D39" s="251" t="s">
        <v>30</v>
      </c>
      <c r="E39" s="252"/>
      <c r="F39" s="1">
        <v>2</v>
      </c>
      <c r="G39" s="1">
        <v>2</v>
      </c>
      <c r="H39" s="1">
        <v>2</v>
      </c>
      <c r="I39" s="1">
        <v>2</v>
      </c>
      <c r="J39" s="1">
        <v>2</v>
      </c>
      <c r="K39" s="1">
        <v>2</v>
      </c>
      <c r="L39" s="1">
        <v>2</v>
      </c>
      <c r="M39" s="1">
        <v>2</v>
      </c>
      <c r="N39" s="1">
        <v>2</v>
      </c>
      <c r="O39" s="382"/>
    </row>
    <row r="40" spans="2:15" ht="12.75">
      <c r="B40" s="250" t="s">
        <v>383</v>
      </c>
      <c r="C40" s="2">
        <f>$I$4</f>
        <v>39088</v>
      </c>
      <c r="D40" s="251" t="s">
        <v>448</v>
      </c>
      <c r="E40" s="252"/>
      <c r="F40" s="254"/>
      <c r="G40" s="269"/>
      <c r="H40" s="255"/>
      <c r="I40" s="1">
        <v>2</v>
      </c>
      <c r="J40" s="1">
        <v>2</v>
      </c>
      <c r="K40" s="1">
        <v>2</v>
      </c>
      <c r="L40" s="1">
        <v>2</v>
      </c>
      <c r="M40" s="1">
        <v>2</v>
      </c>
      <c r="N40" s="1">
        <v>2</v>
      </c>
      <c r="O40" s="382"/>
    </row>
    <row r="41" spans="2:15" ht="12.75">
      <c r="B41" s="250" t="s">
        <v>384</v>
      </c>
      <c r="C41" s="2">
        <f>$M$4</f>
        <v>39094</v>
      </c>
      <c r="D41" s="251" t="s">
        <v>448</v>
      </c>
      <c r="E41" s="272"/>
      <c r="F41" s="270"/>
      <c r="G41" s="270"/>
      <c r="H41" s="270"/>
      <c r="I41" s="331"/>
      <c r="J41" s="331"/>
      <c r="K41" s="331"/>
      <c r="L41" s="323"/>
      <c r="M41" s="1">
        <v>3</v>
      </c>
      <c r="N41" s="1">
        <v>3</v>
      </c>
      <c r="O41" s="382"/>
    </row>
    <row r="42" spans="2:15" ht="12.75">
      <c r="B42" s="250" t="s">
        <v>385</v>
      </c>
      <c r="C42" s="2">
        <f>$M$4</f>
        <v>39094</v>
      </c>
      <c r="D42" s="251" t="s">
        <v>448</v>
      </c>
      <c r="E42" s="272"/>
      <c r="F42" s="270"/>
      <c r="G42" s="270"/>
      <c r="H42" s="270"/>
      <c r="I42" s="324"/>
      <c r="J42" s="324"/>
      <c r="K42" s="324"/>
      <c r="L42" s="325"/>
      <c r="M42" s="1">
        <v>16</v>
      </c>
      <c r="N42" s="1">
        <v>16</v>
      </c>
      <c r="O42" s="382"/>
    </row>
    <row r="43" spans="2:15" ht="13.5" thickBot="1">
      <c r="B43" s="250" t="s">
        <v>386</v>
      </c>
      <c r="C43" s="2">
        <f>$M$4</f>
        <v>39094</v>
      </c>
      <c r="D43" s="251" t="s">
        <v>448</v>
      </c>
      <c r="E43" s="274"/>
      <c r="F43" s="270"/>
      <c r="G43" s="270"/>
      <c r="H43" s="275"/>
      <c r="I43" s="326"/>
      <c r="J43" s="326"/>
      <c r="K43" s="326"/>
      <c r="L43" s="327"/>
      <c r="M43" s="1">
        <v>3</v>
      </c>
      <c r="N43" s="1">
        <v>3</v>
      </c>
      <c r="O43" s="383"/>
    </row>
    <row r="44" spans="1:15" ht="14.25" thickBot="1" thickTop="1">
      <c r="A44" s="21" t="s">
        <v>10</v>
      </c>
      <c r="B44" s="246">
        <v>5</v>
      </c>
      <c r="C44" s="247">
        <f aca="true" t="shared" si="3" ref="C44:C61">$E$4</f>
        <v>39084</v>
      </c>
      <c r="D44" s="276" t="s">
        <v>205</v>
      </c>
      <c r="E44" s="277"/>
      <c r="F44" s="21"/>
      <c r="G44" s="21"/>
      <c r="H44" s="21"/>
      <c r="I44" s="21"/>
      <c r="J44" s="21"/>
      <c r="K44" s="21"/>
      <c r="L44" s="21"/>
      <c r="M44" s="21"/>
      <c r="N44" s="21"/>
      <c r="O44" s="364" t="s">
        <v>316</v>
      </c>
    </row>
    <row r="45" spans="2:15" ht="13.5" thickTop="1">
      <c r="B45" s="250" t="s">
        <v>378</v>
      </c>
      <c r="C45" s="2">
        <f t="shared" si="3"/>
        <v>39084</v>
      </c>
      <c r="D45" s="251" t="s">
        <v>435</v>
      </c>
      <c r="E45" s="252"/>
      <c r="F45" s="1">
        <v>1</v>
      </c>
      <c r="G45" s="1">
        <v>1</v>
      </c>
      <c r="H45" s="1">
        <v>1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365"/>
    </row>
    <row r="46" spans="2:15" ht="13.5" thickBot="1">
      <c r="B46" s="250" t="s">
        <v>379</v>
      </c>
      <c r="C46" s="2">
        <f t="shared" si="3"/>
        <v>39084</v>
      </c>
      <c r="D46" s="278" t="s">
        <v>436</v>
      </c>
      <c r="E46" s="252"/>
      <c r="F46" s="1">
        <v>2</v>
      </c>
      <c r="G46" s="1">
        <v>2</v>
      </c>
      <c r="H46" s="1">
        <v>2</v>
      </c>
      <c r="I46" s="1">
        <v>2</v>
      </c>
      <c r="J46" s="1">
        <v>2</v>
      </c>
      <c r="K46" s="1">
        <v>2</v>
      </c>
      <c r="L46" s="1">
        <v>2</v>
      </c>
      <c r="M46" s="1">
        <v>1</v>
      </c>
      <c r="N46" s="1">
        <v>1</v>
      </c>
      <c r="O46" s="365"/>
    </row>
    <row r="47" spans="1:15" s="7" customFormat="1" ht="15.75" thickBot="1" thickTop="1">
      <c r="A47" s="266" t="s">
        <v>11</v>
      </c>
      <c r="B47" s="242">
        <v>8</v>
      </c>
      <c r="C47" s="267">
        <f t="shared" si="3"/>
        <v>39084</v>
      </c>
      <c r="D47" s="72" t="s">
        <v>205</v>
      </c>
      <c r="E47" s="268"/>
      <c r="F47" s="266"/>
      <c r="G47" s="266"/>
      <c r="H47" s="266"/>
      <c r="I47" s="266"/>
      <c r="J47" s="266"/>
      <c r="K47" s="266"/>
      <c r="L47" s="266"/>
      <c r="M47" s="266"/>
      <c r="N47" s="266"/>
      <c r="O47" s="359" t="s">
        <v>311</v>
      </c>
    </row>
    <row r="48" spans="2:15" ht="13.5" thickTop="1">
      <c r="B48" s="250" t="s">
        <v>376</v>
      </c>
      <c r="C48" s="2">
        <f t="shared" si="3"/>
        <v>39084</v>
      </c>
      <c r="D48" s="251" t="s">
        <v>456</v>
      </c>
      <c r="E48" s="252"/>
      <c r="F48" s="1">
        <v>2</v>
      </c>
      <c r="G48" s="1">
        <v>2</v>
      </c>
      <c r="H48" s="1">
        <v>2</v>
      </c>
      <c r="I48" s="6">
        <v>0</v>
      </c>
      <c r="J48" s="6">
        <v>0</v>
      </c>
      <c r="K48" s="11">
        <v>0</v>
      </c>
      <c r="L48" s="11">
        <v>0</v>
      </c>
      <c r="M48" s="11">
        <v>0</v>
      </c>
      <c r="N48" s="19">
        <v>0</v>
      </c>
      <c r="O48" s="361"/>
    </row>
    <row r="49" spans="2:15" ht="12.75">
      <c r="B49" s="250" t="s">
        <v>377</v>
      </c>
      <c r="C49" s="2">
        <f t="shared" si="3"/>
        <v>39084</v>
      </c>
      <c r="D49" s="251" t="s">
        <v>32</v>
      </c>
      <c r="E49" s="252"/>
      <c r="F49" s="1">
        <v>24</v>
      </c>
      <c r="G49" s="1">
        <v>24</v>
      </c>
      <c r="H49" s="1">
        <v>24</v>
      </c>
      <c r="I49" s="1">
        <v>14</v>
      </c>
      <c r="J49" s="1">
        <v>8</v>
      </c>
      <c r="K49" s="8">
        <v>12</v>
      </c>
      <c r="L49" s="8">
        <v>12</v>
      </c>
      <c r="M49" s="8">
        <v>8</v>
      </c>
      <c r="N49" s="20">
        <v>8</v>
      </c>
      <c r="O49" s="361"/>
    </row>
    <row r="50" spans="2:15" ht="13.5" thickBot="1">
      <c r="B50" s="250" t="s">
        <v>396</v>
      </c>
      <c r="C50" s="2">
        <f t="shared" si="3"/>
        <v>39084</v>
      </c>
      <c r="D50" s="251" t="s">
        <v>30</v>
      </c>
      <c r="E50" s="252"/>
      <c r="F50" s="1">
        <v>4</v>
      </c>
      <c r="G50" s="1">
        <v>4</v>
      </c>
      <c r="H50" s="1">
        <v>4</v>
      </c>
      <c r="I50" s="1">
        <v>4</v>
      </c>
      <c r="J50" s="1">
        <v>4</v>
      </c>
      <c r="K50" s="14">
        <v>4</v>
      </c>
      <c r="L50" s="14">
        <v>4</v>
      </c>
      <c r="M50" s="14">
        <v>4</v>
      </c>
      <c r="N50" s="18">
        <v>4</v>
      </c>
      <c r="O50" s="363"/>
    </row>
    <row r="51" spans="1:15" ht="14.25" customHeight="1" thickBot="1" thickTop="1">
      <c r="A51" s="261" t="s">
        <v>12</v>
      </c>
      <c r="B51" s="242">
        <v>3</v>
      </c>
      <c r="C51" s="267">
        <f t="shared" si="3"/>
        <v>39084</v>
      </c>
      <c r="D51" s="72" t="s">
        <v>205</v>
      </c>
      <c r="E51" s="280"/>
      <c r="F51" s="261"/>
      <c r="G51" s="261"/>
      <c r="H51" s="261"/>
      <c r="I51" s="261"/>
      <c r="J51" s="261"/>
      <c r="K51" s="358" t="s">
        <v>34</v>
      </c>
      <c r="L51" s="358"/>
      <c r="M51" s="358"/>
      <c r="N51" s="358"/>
      <c r="O51" s="359"/>
    </row>
    <row r="52" spans="1:15" ht="13.5" thickTop="1">
      <c r="A52" s="8"/>
      <c r="B52" s="250" t="s">
        <v>372</v>
      </c>
      <c r="C52" s="262">
        <f t="shared" si="3"/>
        <v>39084</v>
      </c>
      <c r="D52" s="263" t="s">
        <v>457</v>
      </c>
      <c r="E52" s="281"/>
      <c r="F52" s="11">
        <v>1</v>
      </c>
      <c r="G52" s="11">
        <v>0</v>
      </c>
      <c r="H52" s="11">
        <v>0</v>
      </c>
      <c r="I52" s="11">
        <v>0</v>
      </c>
      <c r="J52" s="19">
        <v>0</v>
      </c>
      <c r="K52" s="360"/>
      <c r="L52" s="360"/>
      <c r="M52" s="360"/>
      <c r="N52" s="360"/>
      <c r="O52" s="361"/>
    </row>
    <row r="53" spans="1:15" ht="12.75" customHeight="1">
      <c r="A53" s="8"/>
      <c r="B53" s="250" t="s">
        <v>373</v>
      </c>
      <c r="C53" s="262">
        <f t="shared" si="3"/>
        <v>39084</v>
      </c>
      <c r="D53" s="263" t="s">
        <v>434</v>
      </c>
      <c r="E53" s="281"/>
      <c r="F53" s="8">
        <v>1</v>
      </c>
      <c r="G53" s="8">
        <v>1</v>
      </c>
      <c r="H53" s="8">
        <v>1</v>
      </c>
      <c r="I53" s="8">
        <v>1</v>
      </c>
      <c r="J53" s="20">
        <v>1</v>
      </c>
      <c r="K53" s="360"/>
      <c r="L53" s="360"/>
      <c r="M53" s="360"/>
      <c r="N53" s="360"/>
      <c r="O53" s="361"/>
    </row>
    <row r="54" spans="1:15" ht="13.5" thickBot="1">
      <c r="A54" s="8"/>
      <c r="B54" s="250" t="s">
        <v>374</v>
      </c>
      <c r="C54" s="262">
        <f t="shared" si="3"/>
        <v>39084</v>
      </c>
      <c r="D54" s="263" t="s">
        <v>306</v>
      </c>
      <c r="E54" s="281"/>
      <c r="F54" s="8">
        <v>4</v>
      </c>
      <c r="G54" s="8">
        <v>4</v>
      </c>
      <c r="H54" s="8">
        <v>4</v>
      </c>
      <c r="I54" s="8">
        <v>4</v>
      </c>
      <c r="J54" s="18">
        <v>4</v>
      </c>
      <c r="K54" s="362"/>
      <c r="L54" s="362"/>
      <c r="M54" s="362"/>
      <c r="N54" s="362"/>
      <c r="O54" s="363"/>
    </row>
    <row r="55" spans="1:15" ht="14.25" thickBot="1" thickTop="1">
      <c r="A55" s="21" t="s">
        <v>13</v>
      </c>
      <c r="B55" s="246">
        <v>3</v>
      </c>
      <c r="C55" s="247">
        <f t="shared" si="3"/>
        <v>39084</v>
      </c>
      <c r="D55" s="276" t="s">
        <v>205</v>
      </c>
      <c r="E55" s="277"/>
      <c r="F55" s="21"/>
      <c r="G55" s="21"/>
      <c r="H55" s="21"/>
      <c r="I55" s="21"/>
      <c r="J55" s="21"/>
      <c r="K55" s="282"/>
      <c r="L55" s="282"/>
      <c r="M55" s="282"/>
      <c r="N55" s="282"/>
      <c r="O55" s="364" t="s">
        <v>316</v>
      </c>
    </row>
    <row r="56" spans="2:15" ht="13.5" thickTop="1">
      <c r="B56" s="250" t="s">
        <v>367</v>
      </c>
      <c r="C56" s="2">
        <f t="shared" si="3"/>
        <v>39084</v>
      </c>
      <c r="D56" s="251" t="s">
        <v>308</v>
      </c>
      <c r="E56" s="252"/>
      <c r="F56" s="1">
        <v>1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65"/>
    </row>
    <row r="57" spans="2:15" ht="12.75">
      <c r="B57" s="250" t="s">
        <v>368</v>
      </c>
      <c r="C57" s="2">
        <f t="shared" si="3"/>
        <v>39084</v>
      </c>
      <c r="D57" s="251" t="s">
        <v>32</v>
      </c>
      <c r="E57" s="252"/>
      <c r="F57" s="1">
        <v>3</v>
      </c>
      <c r="G57" s="1">
        <v>3</v>
      </c>
      <c r="H57" s="1">
        <v>3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65"/>
    </row>
    <row r="58" spans="2:15" ht="12.75">
      <c r="B58" s="250" t="s">
        <v>369</v>
      </c>
      <c r="C58" s="2">
        <f t="shared" si="3"/>
        <v>39084</v>
      </c>
      <c r="D58" s="251" t="s">
        <v>309</v>
      </c>
      <c r="E58" s="252"/>
      <c r="F58" s="1">
        <v>2</v>
      </c>
      <c r="G58" s="1">
        <v>2</v>
      </c>
      <c r="H58" s="1">
        <v>2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65"/>
    </row>
    <row r="59" spans="2:15" ht="13.5" thickBot="1">
      <c r="B59" s="250" t="s">
        <v>370</v>
      </c>
      <c r="C59" s="2">
        <f t="shared" si="3"/>
        <v>39084</v>
      </c>
      <c r="D59" s="251" t="s">
        <v>433</v>
      </c>
      <c r="E59" s="252"/>
      <c r="F59" s="1">
        <v>2</v>
      </c>
      <c r="G59" s="1">
        <v>2</v>
      </c>
      <c r="H59" s="1">
        <v>2</v>
      </c>
      <c r="I59" s="1">
        <v>2</v>
      </c>
      <c r="J59" s="1">
        <v>2</v>
      </c>
      <c r="K59" s="6">
        <v>0</v>
      </c>
      <c r="L59" s="6">
        <v>0</v>
      </c>
      <c r="M59" s="6">
        <v>0</v>
      </c>
      <c r="N59" s="6">
        <v>0</v>
      </c>
      <c r="O59" s="366"/>
    </row>
    <row r="60" spans="1:15" ht="14.25" customHeight="1" thickBot="1" thickTop="1">
      <c r="A60" s="21" t="s">
        <v>14</v>
      </c>
      <c r="B60" s="246">
        <v>2</v>
      </c>
      <c r="C60" s="247">
        <f t="shared" si="3"/>
        <v>39084</v>
      </c>
      <c r="D60" s="276" t="s">
        <v>432</v>
      </c>
      <c r="E60" s="277"/>
      <c r="F60" s="21"/>
      <c r="G60" s="21"/>
      <c r="H60" s="21"/>
      <c r="I60" s="21"/>
      <c r="J60" s="21"/>
      <c r="K60" s="21"/>
      <c r="L60" s="21"/>
      <c r="M60" s="21"/>
      <c r="N60" s="21"/>
      <c r="O60" s="367" t="s">
        <v>316</v>
      </c>
    </row>
    <row r="61" spans="1:15" ht="12.75" customHeight="1" thickTop="1">
      <c r="A61" s="8"/>
      <c r="B61" s="250" t="s">
        <v>363</v>
      </c>
      <c r="C61" s="262">
        <f t="shared" si="3"/>
        <v>39084</v>
      </c>
      <c r="D61" s="263" t="s">
        <v>432</v>
      </c>
      <c r="E61" s="281"/>
      <c r="F61" s="8">
        <v>4</v>
      </c>
      <c r="G61" s="8">
        <v>4</v>
      </c>
      <c r="H61" s="8">
        <v>4</v>
      </c>
      <c r="I61" s="8">
        <v>9</v>
      </c>
      <c r="J61" s="8">
        <v>9</v>
      </c>
      <c r="K61" s="8">
        <v>9</v>
      </c>
      <c r="L61" s="8">
        <v>9</v>
      </c>
      <c r="M61" s="8">
        <v>9</v>
      </c>
      <c r="N61" s="11">
        <v>0</v>
      </c>
      <c r="O61" s="365"/>
    </row>
    <row r="62" spans="1:15" ht="13.5" thickBot="1">
      <c r="A62" s="8"/>
      <c r="B62" s="250" t="s">
        <v>364</v>
      </c>
      <c r="C62" s="262">
        <f>$K$4</f>
        <v>39092</v>
      </c>
      <c r="D62" s="263" t="s">
        <v>302</v>
      </c>
      <c r="E62" s="281"/>
      <c r="F62" s="283"/>
      <c r="G62" s="284"/>
      <c r="H62" s="284"/>
      <c r="I62" s="284"/>
      <c r="J62" s="285"/>
      <c r="K62" s="8">
        <v>1</v>
      </c>
      <c r="L62" s="8">
        <v>1</v>
      </c>
      <c r="M62" s="8">
        <v>1</v>
      </c>
      <c r="N62" s="11">
        <v>0</v>
      </c>
      <c r="O62" s="366"/>
    </row>
    <row r="63" spans="1:15" s="288" customFormat="1" ht="14.25" thickBot="1" thickTop="1">
      <c r="A63" s="8"/>
      <c r="B63" s="8"/>
      <c r="C63" s="8"/>
      <c r="D63" s="286"/>
      <c r="E63" s="8"/>
      <c r="F63" s="8"/>
      <c r="G63" s="8"/>
      <c r="H63" s="8"/>
      <c r="I63" s="8"/>
      <c r="J63" s="8"/>
      <c r="K63" s="8"/>
      <c r="L63" s="8"/>
      <c r="M63" s="8"/>
      <c r="N63" s="8"/>
      <c r="O63" s="287"/>
    </row>
    <row r="64" spans="1:14" ht="14.25" thickBot="1" thickTop="1">
      <c r="A64" s="289" t="s">
        <v>23</v>
      </c>
      <c r="B64" s="290"/>
      <c r="C64" s="290"/>
      <c r="D64" s="291"/>
      <c r="E64" s="290"/>
      <c r="F64" s="292">
        <f aca="true" t="shared" si="4" ref="F64:M64">F65+F71</f>
        <v>20</v>
      </c>
      <c r="G64" s="292">
        <f t="shared" si="4"/>
        <v>20</v>
      </c>
      <c r="H64" s="292">
        <f t="shared" si="4"/>
        <v>24</v>
      </c>
      <c r="I64" s="292">
        <f t="shared" si="4"/>
        <v>14</v>
      </c>
      <c r="J64" s="292">
        <f t="shared" si="4"/>
        <v>38</v>
      </c>
      <c r="K64" s="292">
        <f t="shared" si="4"/>
        <v>33</v>
      </c>
      <c r="L64" s="292">
        <f t="shared" si="4"/>
        <v>31</v>
      </c>
      <c r="M64" s="292">
        <f t="shared" si="4"/>
        <v>20</v>
      </c>
      <c r="N64" s="292" t="s">
        <v>35</v>
      </c>
    </row>
    <row r="65" spans="1:14" ht="13.5" thickBot="1">
      <c r="A65" s="293" t="s">
        <v>22</v>
      </c>
      <c r="B65" s="293"/>
      <c r="C65" s="293"/>
      <c r="D65" s="294" t="s">
        <v>33</v>
      </c>
      <c r="E65" s="293"/>
      <c r="F65" s="295">
        <f aca="true" t="shared" si="5" ref="F65:M65">IF(SUM(F66:F70)&gt;0,SUM(F66:F70),"")</f>
        <v>1</v>
      </c>
      <c r="G65" s="295">
        <f t="shared" si="5"/>
        <v>1</v>
      </c>
      <c r="H65" s="295">
        <f t="shared" si="5"/>
        <v>1</v>
      </c>
      <c r="I65" s="295">
        <f t="shared" si="5"/>
        <v>1</v>
      </c>
      <c r="J65" s="295">
        <f t="shared" si="5"/>
        <v>23</v>
      </c>
      <c r="K65" s="295">
        <f t="shared" si="5"/>
        <v>21</v>
      </c>
      <c r="L65" s="295">
        <f t="shared" si="5"/>
        <v>18</v>
      </c>
      <c r="M65" s="295">
        <f t="shared" si="5"/>
        <v>14</v>
      </c>
      <c r="N65" s="295">
        <f>IF(SUM(N66:N70)&gt;0,SUM(N66:N70),"")</f>
        <v>2</v>
      </c>
    </row>
    <row r="66" spans="2:14" ht="13.5" thickTop="1">
      <c r="B66" s="250" t="s">
        <v>401</v>
      </c>
      <c r="C66" s="2">
        <f>$E$4</f>
        <v>39084</v>
      </c>
      <c r="D66" s="239" t="s">
        <v>450</v>
      </c>
      <c r="F66" s="1" t="s">
        <v>28</v>
      </c>
      <c r="G66" s="1" t="s">
        <v>28</v>
      </c>
      <c r="H66" s="1" t="s">
        <v>28</v>
      </c>
      <c r="I66" s="1" t="s">
        <v>28</v>
      </c>
      <c r="J66" s="1">
        <v>20</v>
      </c>
      <c r="K66" s="1">
        <v>10</v>
      </c>
      <c r="L66" s="1">
        <v>10</v>
      </c>
      <c r="M66" s="1">
        <v>10</v>
      </c>
      <c r="N66" s="1">
        <v>0</v>
      </c>
    </row>
    <row r="67" spans="2:14" ht="12.75">
      <c r="B67" s="250" t="s">
        <v>402</v>
      </c>
      <c r="C67" s="2">
        <f>$E$4</f>
        <v>39084</v>
      </c>
      <c r="D67" s="239" t="s">
        <v>451</v>
      </c>
      <c r="F67" s="1" t="s">
        <v>28</v>
      </c>
      <c r="G67" s="1" t="s">
        <v>28</v>
      </c>
      <c r="H67" s="1" t="s">
        <v>28</v>
      </c>
      <c r="I67" s="1" t="s">
        <v>28</v>
      </c>
      <c r="J67" s="1">
        <v>2</v>
      </c>
      <c r="K67" s="1">
        <v>2</v>
      </c>
      <c r="L67" s="1">
        <v>2</v>
      </c>
      <c r="M67" s="1">
        <v>2</v>
      </c>
      <c r="N67" s="1">
        <v>2</v>
      </c>
    </row>
    <row r="68" spans="2:19" ht="12.75">
      <c r="B68" s="250" t="s">
        <v>403</v>
      </c>
      <c r="C68" s="2">
        <f>$E$4</f>
        <v>39084</v>
      </c>
      <c r="D68" s="239" t="s">
        <v>452</v>
      </c>
      <c r="E68" s="4"/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6">
        <v>0</v>
      </c>
      <c r="N68" s="6">
        <v>0</v>
      </c>
      <c r="O68" s="296"/>
      <c r="P68" s="4"/>
      <c r="Q68" s="4"/>
      <c r="R68" s="4"/>
      <c r="S68" s="4"/>
    </row>
    <row r="69" spans="2:14" ht="12.75">
      <c r="B69" s="250" t="s">
        <v>404</v>
      </c>
      <c r="C69" s="262">
        <f>$K$4</f>
        <v>39092</v>
      </c>
      <c r="D69" s="239" t="s">
        <v>453</v>
      </c>
      <c r="F69" s="283"/>
      <c r="G69" s="284"/>
      <c r="H69" s="284"/>
      <c r="I69" s="284"/>
      <c r="J69" s="285"/>
      <c r="K69" s="1">
        <v>8</v>
      </c>
      <c r="L69" s="1">
        <v>5</v>
      </c>
      <c r="M69" s="1">
        <v>2</v>
      </c>
      <c r="N69" s="1">
        <v>0</v>
      </c>
    </row>
    <row r="70" ht="13.5" thickBot="1"/>
    <row r="71" spans="1:14" ht="14.25" thickBot="1" thickTop="1">
      <c r="A71" s="9" t="s">
        <v>24</v>
      </c>
      <c r="B71" s="9"/>
      <c r="C71" s="9"/>
      <c r="D71" s="279" t="s">
        <v>310</v>
      </c>
      <c r="E71" s="9"/>
      <c r="F71" s="12">
        <f>IF(SUM(F72:F87)&gt;0,SUM(F72:F87),"")</f>
        <v>19</v>
      </c>
      <c r="G71" s="12">
        <f>IF(SUM(G72:G87)&gt;0,SUM(G72:G87),"")</f>
        <v>19</v>
      </c>
      <c r="H71" s="12">
        <f aca="true" t="shared" si="6" ref="H71:M71">IF(SUM(H72:H87)&gt;0,SUM(H72:H87),"")</f>
        <v>23</v>
      </c>
      <c r="I71" s="12">
        <f t="shared" si="6"/>
        <v>13</v>
      </c>
      <c r="J71" s="12">
        <f t="shared" si="6"/>
        <v>15</v>
      </c>
      <c r="K71" s="12">
        <f t="shared" si="6"/>
        <v>12</v>
      </c>
      <c r="L71" s="12">
        <f t="shared" si="6"/>
        <v>13</v>
      </c>
      <c r="M71" s="12">
        <f t="shared" si="6"/>
        <v>6</v>
      </c>
      <c r="N71" s="12" t="s">
        <v>35</v>
      </c>
    </row>
    <row r="72" spans="2:14" ht="13.5" thickTop="1">
      <c r="B72" s="250" t="s">
        <v>344</v>
      </c>
      <c r="C72" s="2">
        <f aca="true" t="shared" si="7" ref="C72:C80">$E$4</f>
        <v>39084</v>
      </c>
      <c r="F72" s="1">
        <v>1</v>
      </c>
      <c r="G72" s="1">
        <v>1</v>
      </c>
      <c r="H72" s="1">
        <v>1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</row>
    <row r="73" spans="2:14" ht="12.75">
      <c r="B73" s="250" t="s">
        <v>345</v>
      </c>
      <c r="C73" s="2">
        <f t="shared" si="7"/>
        <v>39084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 t="s">
        <v>28</v>
      </c>
    </row>
    <row r="74" spans="2:14" ht="12.75">
      <c r="B74" s="250" t="s">
        <v>346</v>
      </c>
      <c r="C74" s="2">
        <f t="shared" si="7"/>
        <v>39084</v>
      </c>
      <c r="F74" s="1">
        <v>6</v>
      </c>
      <c r="G74" s="1">
        <v>6</v>
      </c>
      <c r="H74" s="1">
        <v>6</v>
      </c>
      <c r="I74" s="1">
        <v>2</v>
      </c>
      <c r="J74" s="1">
        <v>2</v>
      </c>
      <c r="K74" s="6">
        <v>0</v>
      </c>
      <c r="L74" s="6">
        <v>0</v>
      </c>
      <c r="M74" s="6">
        <v>0</v>
      </c>
      <c r="N74" s="6">
        <v>0</v>
      </c>
    </row>
    <row r="75" spans="2:14" ht="12.75">
      <c r="B75" s="250" t="s">
        <v>347</v>
      </c>
      <c r="C75" s="2">
        <f t="shared" si="7"/>
        <v>39084</v>
      </c>
      <c r="F75" s="1">
        <v>4</v>
      </c>
      <c r="G75" s="1">
        <v>4</v>
      </c>
      <c r="H75" s="1">
        <v>4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</row>
    <row r="76" spans="2:14" ht="12.75">
      <c r="B76" s="250" t="s">
        <v>348</v>
      </c>
      <c r="C76" s="2">
        <f t="shared" si="7"/>
        <v>39084</v>
      </c>
      <c r="F76" s="1">
        <v>0</v>
      </c>
      <c r="G76" s="1" t="s">
        <v>28</v>
      </c>
      <c r="H76" s="1" t="s">
        <v>28</v>
      </c>
      <c r="I76" s="1" t="s">
        <v>28</v>
      </c>
      <c r="J76" s="1" t="s">
        <v>28</v>
      </c>
      <c r="K76" s="1" t="s">
        <v>28</v>
      </c>
      <c r="L76" s="1" t="s">
        <v>28</v>
      </c>
      <c r="M76" s="6">
        <v>0</v>
      </c>
      <c r="N76" s="6">
        <v>0</v>
      </c>
    </row>
    <row r="77" spans="2:14" ht="12.75">
      <c r="B77" s="250" t="s">
        <v>349</v>
      </c>
      <c r="C77" s="2">
        <f t="shared" si="7"/>
        <v>39084</v>
      </c>
      <c r="F77" s="1">
        <v>3</v>
      </c>
      <c r="G77" s="1">
        <v>3</v>
      </c>
      <c r="H77" s="1">
        <v>3</v>
      </c>
      <c r="I77" s="1">
        <v>3</v>
      </c>
      <c r="J77" s="1">
        <v>4</v>
      </c>
      <c r="K77" s="6">
        <v>0</v>
      </c>
      <c r="L77" s="6">
        <v>0</v>
      </c>
      <c r="M77" s="6">
        <v>0</v>
      </c>
      <c r="N77" s="6">
        <v>0</v>
      </c>
    </row>
    <row r="78" spans="2:14" ht="12.75">
      <c r="B78" s="250" t="s">
        <v>350</v>
      </c>
      <c r="C78" s="2">
        <f t="shared" si="7"/>
        <v>39084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</row>
    <row r="79" spans="2:14" ht="12.75">
      <c r="B79" s="250" t="s">
        <v>351</v>
      </c>
      <c r="C79" s="2">
        <f t="shared" si="7"/>
        <v>39084</v>
      </c>
      <c r="F79" s="1">
        <v>2</v>
      </c>
      <c r="G79" s="1">
        <v>2</v>
      </c>
      <c r="H79" s="1">
        <v>2</v>
      </c>
      <c r="I79" s="1">
        <v>2</v>
      </c>
      <c r="J79" s="1">
        <v>2</v>
      </c>
      <c r="K79" s="1">
        <v>2</v>
      </c>
      <c r="L79" s="1">
        <v>2</v>
      </c>
      <c r="M79" s="6">
        <v>0</v>
      </c>
      <c r="N79" s="6">
        <v>0</v>
      </c>
    </row>
    <row r="80" spans="2:14" ht="12.75">
      <c r="B80" s="250" t="s">
        <v>399</v>
      </c>
      <c r="C80" s="2">
        <f t="shared" si="7"/>
        <v>39084</v>
      </c>
      <c r="F80" s="1">
        <v>2</v>
      </c>
      <c r="G80" s="1">
        <v>2</v>
      </c>
      <c r="H80" s="1">
        <v>2</v>
      </c>
      <c r="I80" s="1">
        <v>1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</row>
    <row r="81" spans="2:14" ht="12.75">
      <c r="B81" s="250" t="s">
        <v>400</v>
      </c>
      <c r="C81" s="262">
        <f>$H$4</f>
        <v>39087</v>
      </c>
      <c r="F81" s="254"/>
      <c r="G81" s="255"/>
      <c r="H81" s="1">
        <v>2</v>
      </c>
      <c r="I81" s="1">
        <v>2</v>
      </c>
      <c r="J81" s="1">
        <v>1</v>
      </c>
      <c r="K81" s="1">
        <v>1</v>
      </c>
      <c r="L81" s="1">
        <v>1</v>
      </c>
      <c r="M81" s="1">
        <v>1</v>
      </c>
      <c r="N81" s="1" t="s">
        <v>28</v>
      </c>
    </row>
    <row r="82" spans="2:14" ht="12.75">
      <c r="B82" s="250" t="s">
        <v>405</v>
      </c>
      <c r="C82" s="262">
        <f>$H$4</f>
        <v>39087</v>
      </c>
      <c r="F82" s="256"/>
      <c r="G82" s="257"/>
      <c r="H82" s="1">
        <v>2</v>
      </c>
      <c r="I82" s="1">
        <v>2</v>
      </c>
      <c r="J82" s="1">
        <v>2</v>
      </c>
      <c r="K82" s="1">
        <v>2</v>
      </c>
      <c r="L82" s="1">
        <v>0</v>
      </c>
      <c r="M82" s="6">
        <v>0</v>
      </c>
      <c r="N82" s="6">
        <v>0</v>
      </c>
    </row>
    <row r="83" spans="2:14" ht="12.75">
      <c r="B83" s="250" t="s">
        <v>406</v>
      </c>
      <c r="C83" s="262">
        <f>$J$4</f>
        <v>39091</v>
      </c>
      <c r="F83" s="256"/>
      <c r="G83" s="270"/>
      <c r="H83" s="269"/>
      <c r="I83" s="255"/>
      <c r="J83" s="1">
        <v>1</v>
      </c>
      <c r="K83" s="1">
        <v>1</v>
      </c>
      <c r="L83" s="1">
        <v>1</v>
      </c>
      <c r="M83" s="1">
        <v>1</v>
      </c>
      <c r="N83" s="1" t="s">
        <v>28</v>
      </c>
    </row>
    <row r="84" spans="2:14" ht="12.75">
      <c r="B84" s="250" t="s">
        <v>407</v>
      </c>
      <c r="C84" s="262">
        <f>$J$4</f>
        <v>39091</v>
      </c>
      <c r="F84" s="256"/>
      <c r="G84" s="270"/>
      <c r="H84" s="270"/>
      <c r="I84" s="257"/>
      <c r="J84" s="1">
        <v>2</v>
      </c>
      <c r="K84" s="1">
        <v>2</v>
      </c>
      <c r="L84" s="1">
        <v>2</v>
      </c>
      <c r="M84" s="6">
        <v>0</v>
      </c>
      <c r="N84" s="6">
        <v>0</v>
      </c>
    </row>
    <row r="85" spans="2:14" ht="12.75">
      <c r="B85" s="250" t="s">
        <v>408</v>
      </c>
      <c r="C85" s="262">
        <f>$K$4</f>
        <v>39092</v>
      </c>
      <c r="F85" s="256"/>
      <c r="G85" s="270"/>
      <c r="H85" s="270"/>
      <c r="I85" s="270"/>
      <c r="J85" s="255"/>
      <c r="K85" s="1">
        <v>2</v>
      </c>
      <c r="L85" s="1">
        <v>2</v>
      </c>
      <c r="M85" s="1">
        <v>2</v>
      </c>
      <c r="N85" s="1" t="s">
        <v>28</v>
      </c>
    </row>
    <row r="86" spans="2:14" ht="12.75">
      <c r="B86" s="250" t="s">
        <v>409</v>
      </c>
      <c r="C86" s="262">
        <f>$K$4</f>
        <v>39092</v>
      </c>
      <c r="F86" s="256"/>
      <c r="G86" s="270"/>
      <c r="H86" s="270"/>
      <c r="I86" s="270"/>
      <c r="J86" s="257"/>
      <c r="K86" s="1">
        <v>1</v>
      </c>
      <c r="L86" s="1">
        <v>1</v>
      </c>
      <c r="M86" s="1">
        <v>1</v>
      </c>
      <c r="N86" s="1" t="s">
        <v>28</v>
      </c>
    </row>
    <row r="87" spans="2:14" ht="12.75">
      <c r="B87" s="250" t="s">
        <v>410</v>
      </c>
      <c r="C87" s="262">
        <f>$L$4</f>
        <v>39093</v>
      </c>
      <c r="F87" s="297"/>
      <c r="G87" s="298"/>
      <c r="H87" s="298"/>
      <c r="I87" s="298"/>
      <c r="J87" s="298"/>
      <c r="K87" s="285"/>
      <c r="L87" s="1">
        <v>3</v>
      </c>
      <c r="M87" s="6">
        <v>0</v>
      </c>
      <c r="N87" s="6">
        <v>0</v>
      </c>
    </row>
    <row r="89" spans="4:5" ht="12.75">
      <c r="D89" s="49" t="s">
        <v>84</v>
      </c>
      <c r="E89" s="23"/>
    </row>
    <row r="90" spans="4:12" ht="13.5" thickBot="1">
      <c r="D90" s="50" t="s">
        <v>87</v>
      </c>
      <c r="E90" s="50" t="s">
        <v>85</v>
      </c>
      <c r="F90" s="50" t="s">
        <v>86</v>
      </c>
      <c r="G90" s="50" t="s">
        <v>92</v>
      </c>
      <c r="H90" s="50" t="s">
        <v>93</v>
      </c>
      <c r="L90" s="1">
        <f>SUM(F72:F80,H81:H82,J83:J84,K85:K86,L87)</f>
        <v>32</v>
      </c>
    </row>
    <row r="91" spans="4:5" ht="13.5" thickTop="1">
      <c r="D91" s="58" t="s">
        <v>262</v>
      </c>
      <c r="E91" s="1">
        <v>54</v>
      </c>
    </row>
    <row r="92" spans="4:5" ht="12.75">
      <c r="D92" s="58" t="s">
        <v>263</v>
      </c>
      <c r="E92" s="1">
        <v>54</v>
      </c>
    </row>
    <row r="93" spans="4:5" ht="12.75">
      <c r="D93" s="58" t="s">
        <v>264</v>
      </c>
      <c r="E93" s="1">
        <v>54</v>
      </c>
    </row>
    <row r="94" spans="4:5" ht="12.75">
      <c r="D94" s="58" t="s">
        <v>265</v>
      </c>
      <c r="E94" s="1">
        <v>54</v>
      </c>
    </row>
    <row r="95" spans="4:5" ht="12.75">
      <c r="D95" s="58" t="s">
        <v>266</v>
      </c>
      <c r="E95" s="1">
        <v>27</v>
      </c>
    </row>
    <row r="96" ht="13.5" thickBot="1">
      <c r="D96" s="58" t="s">
        <v>136</v>
      </c>
    </row>
    <row r="97" spans="4:8" ht="14.25" thickBot="1" thickTop="1">
      <c r="D97" s="59" t="s">
        <v>315</v>
      </c>
      <c r="E97" s="52">
        <f>SUM(E91:E96)</f>
        <v>243</v>
      </c>
      <c r="F97" s="52">
        <v>43</v>
      </c>
      <c r="G97" s="52">
        <f>E97-F97</f>
        <v>200</v>
      </c>
      <c r="H97" s="52">
        <f>SUM(H91:H96)</f>
        <v>0</v>
      </c>
    </row>
    <row r="98" spans="4:7" ht="13.5" thickTop="1">
      <c r="D98" s="58" t="s">
        <v>251</v>
      </c>
      <c r="E98" s="1">
        <v>0</v>
      </c>
      <c r="F98" s="1">
        <v>0</v>
      </c>
      <c r="G98" s="1">
        <f>E98-F98</f>
        <v>0</v>
      </c>
    </row>
    <row r="99" spans="4:8" ht="12.75">
      <c r="D99" s="58" t="s">
        <v>260</v>
      </c>
      <c r="E99" s="1">
        <v>0</v>
      </c>
      <c r="F99" s="1">
        <v>0</v>
      </c>
      <c r="G99" s="1">
        <f>E99-F99</f>
        <v>0</v>
      </c>
      <c r="H99" s="1">
        <v>0</v>
      </c>
    </row>
    <row r="100" spans="4:8" ht="12.75">
      <c r="D100" s="58" t="s">
        <v>261</v>
      </c>
      <c r="E100" s="1">
        <v>0</v>
      </c>
      <c r="F100" s="1">
        <v>0</v>
      </c>
      <c r="G100" s="1">
        <f>E100-F100</f>
        <v>0</v>
      </c>
      <c r="H100" s="1">
        <v>0</v>
      </c>
    </row>
    <row r="101" spans="4:8" ht="12.75">
      <c r="D101" s="58" t="s">
        <v>259</v>
      </c>
      <c r="E101" s="1">
        <v>0</v>
      </c>
      <c r="F101" s="1">
        <v>0</v>
      </c>
      <c r="G101" s="1">
        <f>E101-F101</f>
        <v>0</v>
      </c>
      <c r="H101" s="1">
        <v>0</v>
      </c>
    </row>
  </sheetData>
  <mergeCells count="20">
    <mergeCell ref="O32:O36"/>
    <mergeCell ref="O37:O43"/>
    <mergeCell ref="I41:L43"/>
    <mergeCell ref="O44:O46"/>
    <mergeCell ref="K13:N13"/>
    <mergeCell ref="O14:O16"/>
    <mergeCell ref="O18:O22"/>
    <mergeCell ref="O24:O31"/>
    <mergeCell ref="K26:N29"/>
    <mergeCell ref="N30:N31"/>
    <mergeCell ref="K51:O54"/>
    <mergeCell ref="O55:O59"/>
    <mergeCell ref="O60:O62"/>
    <mergeCell ref="C3:C4"/>
    <mergeCell ref="A5:D5"/>
    <mergeCell ref="A3:A4"/>
    <mergeCell ref="O47:O50"/>
    <mergeCell ref="O3:O4"/>
    <mergeCell ref="O7:O13"/>
    <mergeCell ref="K10:N10"/>
  </mergeCells>
  <printOptions/>
  <pageMargins left="0.41" right="0.42" top="1" bottom="1" header="0.5" footer="0.5"/>
  <pageSetup fitToHeight="10" fitToWidth="1" horizontalDpi="600" verticalDpi="600" orientation="portrait" paperSize="5" scale="67" r:id="rId2"/>
  <headerFooter alignWithMargins="0">
    <oddHeader>&amp;L&amp;F&amp;C&amp;A&amp;R&amp;D</oddHeader>
  </headerFooter>
  <rowBreaks count="1" manualBreakCount="1"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zoomScale="85" zoomScaleNormal="85" workbookViewId="0" topLeftCell="A1">
      <selection activeCell="F5" sqref="F5"/>
    </sheetView>
  </sheetViews>
  <sheetFormatPr defaultColWidth="9.140625" defaultRowHeight="12.75"/>
  <cols>
    <col min="1" max="1" width="6.00390625" style="1" customWidth="1"/>
    <col min="2" max="2" width="8.28125" style="1" bestFit="1" customWidth="1"/>
    <col min="3" max="3" width="10.7109375" style="1" bestFit="1" customWidth="1"/>
    <col min="4" max="4" width="38.140625" style="27" bestFit="1" customWidth="1"/>
    <col min="5" max="5" width="10.421875" style="27" customWidth="1"/>
    <col min="6" max="6" width="10.7109375" style="1" bestFit="1" customWidth="1"/>
    <col min="7" max="7" width="6.8515625" style="1" bestFit="1" customWidth="1"/>
    <col min="8" max="8" width="6.7109375" style="1" customWidth="1"/>
    <col min="9" max="15" width="6.8515625" style="1" bestFit="1" customWidth="1"/>
    <col min="16" max="16" width="11.28125" style="56" customWidth="1"/>
    <col min="17" max="16384" width="9.140625" style="1" customWidth="1"/>
  </cols>
  <sheetData>
    <row r="1" spans="4:16" ht="409.5" customHeight="1">
      <c r="D1" s="23"/>
      <c r="E1" s="23"/>
      <c r="P1" s="54"/>
    </row>
    <row r="2" spans="2:16" ht="13.5" thickBot="1">
      <c r="B2" s="180">
        <f>SUM(B6,B10,B20,B25,B31,B33,B38,B44,B49,B53,B58,)</f>
        <v>125</v>
      </c>
      <c r="C2" s="181">
        <f>SUM(B6,B10,B33,B49,B53)</f>
        <v>63</v>
      </c>
      <c r="D2" s="23"/>
      <c r="E2" s="236" t="s">
        <v>231</v>
      </c>
      <c r="P2" s="54"/>
    </row>
    <row r="3" spans="1:16" s="3" customFormat="1" ht="13.5" customHeight="1">
      <c r="A3" s="371" t="s">
        <v>173</v>
      </c>
      <c r="B3" s="162" t="s">
        <v>174</v>
      </c>
      <c r="C3" s="368" t="s">
        <v>20</v>
      </c>
      <c r="D3" s="137" t="s">
        <v>29</v>
      </c>
      <c r="E3" s="406" t="s">
        <v>230</v>
      </c>
      <c r="F3" s="138" t="s">
        <v>17</v>
      </c>
      <c r="G3" s="138" t="s">
        <v>18</v>
      </c>
      <c r="H3" s="138" t="s">
        <v>19</v>
      </c>
      <c r="I3" s="138" t="s">
        <v>15</v>
      </c>
      <c r="J3" s="138" t="s">
        <v>16</v>
      </c>
      <c r="K3" s="138" t="s">
        <v>17</v>
      </c>
      <c r="L3" s="138" t="s">
        <v>18</v>
      </c>
      <c r="M3" s="138" t="s">
        <v>19</v>
      </c>
      <c r="N3" s="138" t="s">
        <v>15</v>
      </c>
      <c r="O3" s="138" t="s">
        <v>16</v>
      </c>
      <c r="P3" s="373" t="s">
        <v>37</v>
      </c>
    </row>
    <row r="4" spans="1:16" s="3" customFormat="1" ht="12.75">
      <c r="A4" s="372"/>
      <c r="B4" s="140" t="s">
        <v>175</v>
      </c>
      <c r="C4" s="369"/>
      <c r="D4" s="141"/>
      <c r="E4" s="407"/>
      <c r="F4" s="142">
        <v>39098</v>
      </c>
      <c r="G4" s="142">
        <f>F4+1</f>
        <v>39099</v>
      </c>
      <c r="H4" s="142">
        <f aca="true" t="shared" si="0" ref="H4:O4">G4+1</f>
        <v>39100</v>
      </c>
      <c r="I4" s="142">
        <f t="shared" si="0"/>
        <v>39101</v>
      </c>
      <c r="J4" s="142">
        <f t="shared" si="0"/>
        <v>39102</v>
      </c>
      <c r="K4" s="142">
        <f>J4+3</f>
        <v>39105</v>
      </c>
      <c r="L4" s="142">
        <f t="shared" si="0"/>
        <v>39106</v>
      </c>
      <c r="M4" s="142">
        <f t="shared" si="0"/>
        <v>39107</v>
      </c>
      <c r="N4" s="142">
        <f t="shared" si="0"/>
        <v>39108</v>
      </c>
      <c r="O4" s="142">
        <f t="shared" si="0"/>
        <v>39109</v>
      </c>
      <c r="P4" s="374"/>
    </row>
    <row r="5" spans="1:16" ht="13.5" thickBot="1">
      <c r="A5" s="370" t="s">
        <v>36</v>
      </c>
      <c r="B5" s="370"/>
      <c r="C5" s="370"/>
      <c r="D5" s="370"/>
      <c r="E5" s="39"/>
      <c r="F5" s="5">
        <f aca="true" t="shared" si="1" ref="F5:O5">IF(SUM(F6:F60)&gt;0,SUM(F6:F60),"")</f>
        <v>121</v>
      </c>
      <c r="G5" s="5">
        <f t="shared" si="1"/>
        <v>116</v>
      </c>
      <c r="H5" s="5">
        <f t="shared" si="1"/>
        <v>102</v>
      </c>
      <c r="I5" s="5">
        <f t="shared" si="1"/>
        <v>73</v>
      </c>
      <c r="J5" s="5">
        <f t="shared" si="1"/>
        <v>64</v>
      </c>
      <c r="K5" s="5">
        <f t="shared" si="1"/>
        <v>79</v>
      </c>
      <c r="L5" s="5">
        <f t="shared" si="1"/>
        <v>52</v>
      </c>
      <c r="M5" s="5">
        <f t="shared" si="1"/>
        <v>36</v>
      </c>
      <c r="N5" s="5">
        <f t="shared" si="1"/>
        <v>22</v>
      </c>
      <c r="O5" s="5">
        <f t="shared" si="1"/>
        <v>19</v>
      </c>
      <c r="P5" s="136" t="s">
        <v>91</v>
      </c>
    </row>
    <row r="6" spans="1:16" s="75" customFormat="1" ht="16.5" thickBot="1" thickTop="1">
      <c r="A6" s="95" t="s">
        <v>0</v>
      </c>
      <c r="B6" s="164">
        <v>20</v>
      </c>
      <c r="C6" s="96">
        <f>$F$4</f>
        <v>39098</v>
      </c>
      <c r="D6" s="97" t="s">
        <v>205</v>
      </c>
      <c r="E6" s="98"/>
      <c r="F6" s="100"/>
      <c r="G6" s="99"/>
      <c r="H6" s="99"/>
      <c r="I6" s="99"/>
      <c r="J6" s="99"/>
      <c r="K6" s="99"/>
      <c r="L6" s="99"/>
      <c r="M6" s="99"/>
      <c r="N6" s="99"/>
      <c r="O6" s="99"/>
      <c r="P6" s="389" t="s">
        <v>88</v>
      </c>
    </row>
    <row r="7" spans="1:16" ht="13.5" thickTop="1">
      <c r="A7" s="22"/>
      <c r="B7" s="1" t="s">
        <v>1</v>
      </c>
      <c r="C7" s="28">
        <f>F4</f>
        <v>39098</v>
      </c>
      <c r="D7" s="29" t="s">
        <v>30</v>
      </c>
      <c r="E7" s="29" t="s">
        <v>251</v>
      </c>
      <c r="F7" s="22">
        <v>3</v>
      </c>
      <c r="G7" s="22">
        <v>3</v>
      </c>
      <c r="H7" s="22">
        <v>3</v>
      </c>
      <c r="I7" s="22">
        <v>3</v>
      </c>
      <c r="J7" s="22">
        <v>3</v>
      </c>
      <c r="K7" s="22">
        <v>3</v>
      </c>
      <c r="L7" s="22">
        <v>1</v>
      </c>
      <c r="M7" s="22">
        <v>1</v>
      </c>
      <c r="N7" s="22">
        <v>1</v>
      </c>
      <c r="O7" s="11">
        <v>0</v>
      </c>
      <c r="P7" s="390"/>
    </row>
    <row r="8" spans="1:16" ht="12.75">
      <c r="A8" s="22"/>
      <c r="B8" s="1" t="s">
        <v>2</v>
      </c>
      <c r="C8" s="28">
        <v>38925</v>
      </c>
      <c r="D8" s="29" t="s">
        <v>41</v>
      </c>
      <c r="E8" s="29" t="s">
        <v>266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1</v>
      </c>
      <c r="M8" s="22">
        <v>1</v>
      </c>
      <c r="N8" s="22">
        <v>1</v>
      </c>
      <c r="O8" s="11">
        <v>0</v>
      </c>
      <c r="P8" s="390"/>
    </row>
    <row r="9" spans="1:16" ht="13.5" thickBot="1">
      <c r="A9" s="22"/>
      <c r="B9" s="1" t="s">
        <v>3</v>
      </c>
      <c r="C9" s="28">
        <v>38925</v>
      </c>
      <c r="D9" s="29" t="s">
        <v>42</v>
      </c>
      <c r="E9" s="29" t="s">
        <v>266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391"/>
    </row>
    <row r="10" spans="1:16" s="76" customFormat="1" ht="14.25" customHeight="1" thickBot="1" thickTop="1">
      <c r="A10" s="95" t="s">
        <v>5</v>
      </c>
      <c r="B10" s="165">
        <v>20</v>
      </c>
      <c r="C10" s="96">
        <f>$F$4</f>
        <v>39098</v>
      </c>
      <c r="D10" s="97" t="s">
        <v>205</v>
      </c>
      <c r="E10" s="98"/>
      <c r="F10" s="95"/>
      <c r="G10" s="95"/>
      <c r="H10" s="95"/>
      <c r="I10" s="95"/>
      <c r="J10" s="95"/>
      <c r="K10" s="99" t="s">
        <v>61</v>
      </c>
      <c r="L10" s="95"/>
      <c r="M10" s="95"/>
      <c r="N10" s="95"/>
      <c r="O10" s="95"/>
      <c r="P10" s="389" t="s">
        <v>88</v>
      </c>
    </row>
    <row r="11" spans="2:16" ht="13.5" customHeight="1" thickTop="1">
      <c r="B11" s="1" t="s">
        <v>1</v>
      </c>
      <c r="C11" s="2">
        <v>38925</v>
      </c>
      <c r="D11" s="24" t="s">
        <v>43</v>
      </c>
      <c r="E11" s="24" t="s">
        <v>251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392"/>
    </row>
    <row r="12" spans="2:16" ht="12.75">
      <c r="B12" s="1" t="s">
        <v>2</v>
      </c>
      <c r="C12" s="2">
        <v>38925</v>
      </c>
      <c r="D12" s="24" t="s">
        <v>44</v>
      </c>
      <c r="E12" s="24" t="s">
        <v>263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392"/>
    </row>
    <row r="13" spans="2:16" ht="12.75">
      <c r="B13" s="1" t="s">
        <v>3</v>
      </c>
      <c r="C13" s="2">
        <v>38925</v>
      </c>
      <c r="D13" s="24" t="s">
        <v>46</v>
      </c>
      <c r="E13" s="24" t="s">
        <v>263</v>
      </c>
      <c r="F13" s="1">
        <v>1</v>
      </c>
      <c r="G13" s="1">
        <v>1</v>
      </c>
      <c r="H13" s="1">
        <v>1</v>
      </c>
      <c r="I13" s="1">
        <v>1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92"/>
    </row>
    <row r="14" spans="2:16" ht="12.75">
      <c r="B14" s="1" t="s">
        <v>4</v>
      </c>
      <c r="C14" s="2">
        <v>38925</v>
      </c>
      <c r="D14" s="24" t="s">
        <v>45</v>
      </c>
      <c r="E14" s="24" t="s">
        <v>263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2</v>
      </c>
      <c r="M14" s="6">
        <v>0</v>
      </c>
      <c r="N14" s="6">
        <v>0</v>
      </c>
      <c r="O14" s="6">
        <v>0</v>
      </c>
      <c r="P14" s="392"/>
    </row>
    <row r="15" spans="2:16" ht="12.75">
      <c r="B15" s="1" t="s">
        <v>8</v>
      </c>
      <c r="C15" s="2">
        <v>38925</v>
      </c>
      <c r="D15" s="24" t="s">
        <v>47</v>
      </c>
      <c r="E15" s="24" t="s">
        <v>263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6">
        <v>0</v>
      </c>
      <c r="M15" s="6">
        <v>0</v>
      </c>
      <c r="N15" s="6">
        <v>0</v>
      </c>
      <c r="O15" s="6">
        <v>0</v>
      </c>
      <c r="P15" s="392"/>
    </row>
    <row r="16" spans="2:16" ht="12.75">
      <c r="B16" s="1" t="s">
        <v>21</v>
      </c>
      <c r="C16" s="2">
        <v>38925</v>
      </c>
      <c r="D16" s="24" t="s">
        <v>59</v>
      </c>
      <c r="E16" s="24" t="s">
        <v>263</v>
      </c>
      <c r="F16" s="1">
        <v>1</v>
      </c>
      <c r="G16" s="1">
        <v>1</v>
      </c>
      <c r="H16" s="1">
        <v>1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92"/>
    </row>
    <row r="17" spans="2:16" ht="12.75">
      <c r="B17" s="1" t="s">
        <v>25</v>
      </c>
      <c r="C17" s="2">
        <v>38925</v>
      </c>
      <c r="D17" s="24" t="s">
        <v>60</v>
      </c>
      <c r="E17" s="24" t="s">
        <v>262</v>
      </c>
      <c r="F17" s="1">
        <v>1</v>
      </c>
      <c r="G17" s="1">
        <v>1</v>
      </c>
      <c r="H17" s="1">
        <v>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92"/>
    </row>
    <row r="18" spans="2:16" ht="12.75">
      <c r="B18" s="1" t="s">
        <v>26</v>
      </c>
      <c r="C18" s="2">
        <v>38925</v>
      </c>
      <c r="D18" s="24" t="s">
        <v>30</v>
      </c>
      <c r="E18" s="24" t="s">
        <v>251</v>
      </c>
      <c r="F18" s="1">
        <v>3</v>
      </c>
      <c r="G18" s="1">
        <v>3</v>
      </c>
      <c r="H18" s="1">
        <v>3</v>
      </c>
      <c r="I18" s="1">
        <v>1</v>
      </c>
      <c r="J18" s="1">
        <v>1</v>
      </c>
      <c r="K18" s="1">
        <v>1</v>
      </c>
      <c r="L18" s="6">
        <v>0</v>
      </c>
      <c r="M18" s="6">
        <v>0</v>
      </c>
      <c r="N18" s="6">
        <v>0</v>
      </c>
      <c r="O18" s="6">
        <v>0</v>
      </c>
      <c r="P18" s="392"/>
    </row>
    <row r="19" spans="2:16" ht="14.25" customHeight="1" thickBot="1">
      <c r="B19" s="1" t="s">
        <v>27</v>
      </c>
      <c r="C19" s="2">
        <v>38925</v>
      </c>
      <c r="D19" s="24" t="s">
        <v>48</v>
      </c>
      <c r="E19" s="24" t="s">
        <v>263</v>
      </c>
      <c r="F19" s="1">
        <v>1</v>
      </c>
      <c r="G19" s="1">
        <v>1</v>
      </c>
      <c r="H19" s="1">
        <v>1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93"/>
    </row>
    <row r="20" spans="1:16" s="75" customFormat="1" ht="15.75" thickBot="1" thickTop="1">
      <c r="A20" s="69" t="s">
        <v>6</v>
      </c>
      <c r="B20" s="163">
        <v>13</v>
      </c>
      <c r="C20" s="71">
        <f>$F$4</f>
        <v>39098</v>
      </c>
      <c r="D20" s="72" t="s">
        <v>205</v>
      </c>
      <c r="E20" s="73"/>
      <c r="F20" s="70"/>
      <c r="G20" s="74"/>
      <c r="H20" s="74"/>
      <c r="I20" s="74"/>
      <c r="J20" s="166" t="s">
        <v>61</v>
      </c>
      <c r="K20" s="166" t="s">
        <v>61</v>
      </c>
      <c r="L20" s="74"/>
      <c r="M20" s="166" t="s">
        <v>61</v>
      </c>
      <c r="N20" s="397" t="s">
        <v>34</v>
      </c>
      <c r="O20" s="398"/>
      <c r="P20" s="399"/>
    </row>
    <row r="21" spans="2:16" ht="26.25" thickTop="1">
      <c r="B21" s="1" t="s">
        <v>1</v>
      </c>
      <c r="C21" s="2">
        <v>38925</v>
      </c>
      <c r="D21" s="24" t="s">
        <v>49</v>
      </c>
      <c r="E21" s="24" t="s">
        <v>264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400"/>
      <c r="O21" s="401"/>
      <c r="P21" s="402"/>
    </row>
    <row r="22" spans="2:16" ht="25.5">
      <c r="B22" s="1" t="s">
        <v>2</v>
      </c>
      <c r="C22" s="2">
        <v>38925</v>
      </c>
      <c r="D22" s="24" t="s">
        <v>50</v>
      </c>
      <c r="E22" s="24" t="s">
        <v>264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2</v>
      </c>
      <c r="L22" s="1">
        <v>2</v>
      </c>
      <c r="M22" s="1">
        <v>2</v>
      </c>
      <c r="N22" s="400"/>
      <c r="O22" s="401"/>
      <c r="P22" s="402"/>
    </row>
    <row r="23" spans="2:16" ht="25.5">
      <c r="B23" s="1" t="s">
        <v>3</v>
      </c>
      <c r="C23" s="2">
        <v>38925</v>
      </c>
      <c r="D23" s="24" t="s">
        <v>51</v>
      </c>
      <c r="E23" s="24" t="s">
        <v>264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">
        <v>2</v>
      </c>
      <c r="N23" s="400"/>
      <c r="O23" s="401"/>
      <c r="P23" s="402"/>
    </row>
    <row r="24" spans="2:16" ht="26.25" thickBot="1">
      <c r="B24" s="1" t="s">
        <v>4</v>
      </c>
      <c r="C24" s="2">
        <v>38925</v>
      </c>
      <c r="D24" s="24" t="s">
        <v>52</v>
      </c>
      <c r="E24" s="24" t="s">
        <v>264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2</v>
      </c>
      <c r="N24" s="403"/>
      <c r="O24" s="404"/>
      <c r="P24" s="405"/>
    </row>
    <row r="25" spans="1:16" s="76" customFormat="1" ht="14.25" customHeight="1" thickBot="1" thickTop="1">
      <c r="A25" s="69" t="s">
        <v>7</v>
      </c>
      <c r="B25" s="163">
        <v>20</v>
      </c>
      <c r="C25" s="71">
        <f>$F$4</f>
        <v>39098</v>
      </c>
      <c r="D25" s="72" t="s">
        <v>205</v>
      </c>
      <c r="E25" s="73"/>
      <c r="F25" s="70"/>
      <c r="G25" s="69"/>
      <c r="H25" s="69"/>
      <c r="I25" s="69"/>
      <c r="J25" s="69"/>
      <c r="K25" s="69"/>
      <c r="L25" s="69"/>
      <c r="M25" s="69"/>
      <c r="N25" s="69"/>
      <c r="O25" s="69"/>
      <c r="P25" s="394" t="s">
        <v>34</v>
      </c>
    </row>
    <row r="26" spans="2:16" ht="13.5" customHeight="1" thickTop="1">
      <c r="B26" s="1" t="s">
        <v>1</v>
      </c>
      <c r="C26" s="2">
        <v>38925</v>
      </c>
      <c r="D26" s="24" t="s">
        <v>53</v>
      </c>
      <c r="E26" s="24" t="s">
        <v>264</v>
      </c>
      <c r="F26" s="1">
        <v>7</v>
      </c>
      <c r="G26" s="1">
        <v>7</v>
      </c>
      <c r="H26" s="1">
        <v>6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95"/>
    </row>
    <row r="27" spans="2:16" ht="13.5" customHeight="1">
      <c r="B27" s="1" t="s">
        <v>2</v>
      </c>
      <c r="C27" s="2">
        <v>38925</v>
      </c>
      <c r="D27" s="24" t="s">
        <v>55</v>
      </c>
      <c r="E27" s="24" t="s">
        <v>264</v>
      </c>
      <c r="F27" s="1">
        <v>5</v>
      </c>
      <c r="G27" s="1">
        <v>2</v>
      </c>
      <c r="H27" s="1">
        <v>5</v>
      </c>
      <c r="I27" s="1">
        <v>3</v>
      </c>
      <c r="J27" s="1">
        <v>4</v>
      </c>
      <c r="K27" s="1">
        <v>2</v>
      </c>
      <c r="L27" s="1">
        <v>2</v>
      </c>
      <c r="M27" s="1">
        <v>2</v>
      </c>
      <c r="N27" s="6">
        <v>0</v>
      </c>
      <c r="O27" s="6">
        <v>0</v>
      </c>
      <c r="P27" s="395"/>
    </row>
    <row r="28" spans="2:16" ht="13.5" customHeight="1">
      <c r="B28" s="1" t="s">
        <v>3</v>
      </c>
      <c r="C28" s="2">
        <v>38925</v>
      </c>
      <c r="D28" s="24" t="s">
        <v>54</v>
      </c>
      <c r="E28" s="24" t="s">
        <v>264</v>
      </c>
      <c r="F28" s="1">
        <v>2</v>
      </c>
      <c r="G28" s="1">
        <v>2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6">
        <v>0</v>
      </c>
      <c r="O28" s="6">
        <v>0</v>
      </c>
      <c r="P28" s="395"/>
    </row>
    <row r="29" spans="2:16" ht="12.75">
      <c r="B29" s="1" t="s">
        <v>4</v>
      </c>
      <c r="C29" s="2">
        <v>38925</v>
      </c>
      <c r="D29" s="24" t="s">
        <v>56</v>
      </c>
      <c r="E29" s="24" t="s">
        <v>264</v>
      </c>
      <c r="F29" s="1">
        <v>4</v>
      </c>
      <c r="G29" s="1">
        <v>4</v>
      </c>
      <c r="H29" s="1">
        <v>4</v>
      </c>
      <c r="I29" s="1">
        <v>4</v>
      </c>
      <c r="J29" s="1">
        <v>4</v>
      </c>
      <c r="K29" s="1">
        <v>4</v>
      </c>
      <c r="L29" s="1">
        <v>4</v>
      </c>
      <c r="M29" s="1">
        <v>4</v>
      </c>
      <c r="N29" s="1">
        <v>4</v>
      </c>
      <c r="O29" s="1">
        <v>4</v>
      </c>
      <c r="P29" s="395"/>
    </row>
    <row r="30" spans="2:16" ht="39" thickBot="1">
      <c r="B30" s="1" t="s">
        <v>8</v>
      </c>
      <c r="C30" s="2">
        <v>38925</v>
      </c>
      <c r="D30" s="24" t="s">
        <v>82</v>
      </c>
      <c r="E30" s="24" t="s">
        <v>136</v>
      </c>
      <c r="F30" s="1">
        <v>6</v>
      </c>
      <c r="G30" s="1">
        <v>6</v>
      </c>
      <c r="H30" s="1">
        <v>5</v>
      </c>
      <c r="I30" s="1">
        <v>3</v>
      </c>
      <c r="J30" s="1">
        <v>3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96"/>
    </row>
    <row r="31" spans="1:16" s="76" customFormat="1" ht="14.25" customHeight="1" thickBot="1" thickTop="1">
      <c r="A31" s="69" t="s">
        <v>9</v>
      </c>
      <c r="B31" s="161">
        <v>8</v>
      </c>
      <c r="C31" s="71">
        <f>$F$4</f>
        <v>39098</v>
      </c>
      <c r="D31" s="72" t="s">
        <v>205</v>
      </c>
      <c r="E31" s="73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394" t="s">
        <v>38</v>
      </c>
    </row>
    <row r="32" spans="2:16" ht="14.25" thickBot="1" thickTop="1">
      <c r="B32" s="1" t="s">
        <v>1</v>
      </c>
      <c r="C32" s="2">
        <v>38925</v>
      </c>
      <c r="D32" s="24" t="s">
        <v>57</v>
      </c>
      <c r="E32" s="24" t="s">
        <v>262</v>
      </c>
      <c r="F32" s="1">
        <v>4</v>
      </c>
      <c r="G32" s="1">
        <v>4</v>
      </c>
      <c r="H32" s="1">
        <v>4</v>
      </c>
      <c r="I32" s="1">
        <v>2</v>
      </c>
      <c r="J32" s="1">
        <v>2</v>
      </c>
      <c r="K32" s="1">
        <v>2</v>
      </c>
      <c r="L32" s="1">
        <v>2</v>
      </c>
      <c r="M32" s="1">
        <v>2</v>
      </c>
      <c r="N32" s="1">
        <v>2</v>
      </c>
      <c r="O32" s="53">
        <v>2</v>
      </c>
      <c r="P32" s="408"/>
    </row>
    <row r="33" spans="1:16" s="75" customFormat="1" ht="16.5" thickBot="1" thickTop="1">
      <c r="A33" s="95" t="s">
        <v>10</v>
      </c>
      <c r="B33" s="164">
        <v>8</v>
      </c>
      <c r="C33" s="96">
        <f>$F$4</f>
        <v>39098</v>
      </c>
      <c r="D33" s="97" t="s">
        <v>205</v>
      </c>
      <c r="E33" s="98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389" t="s">
        <v>90</v>
      </c>
    </row>
    <row r="34" spans="2:16" ht="13.5" thickTop="1">
      <c r="B34" s="1" t="s">
        <v>1</v>
      </c>
      <c r="C34" s="2">
        <v>38925</v>
      </c>
      <c r="D34" s="24" t="s">
        <v>58</v>
      </c>
      <c r="E34" s="24" t="s">
        <v>266</v>
      </c>
      <c r="F34" s="1">
        <v>12</v>
      </c>
      <c r="G34" s="1">
        <v>12</v>
      </c>
      <c r="H34" s="1">
        <v>10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92"/>
    </row>
    <row r="35" spans="2:16" ht="12.75">
      <c r="B35" s="1" t="s">
        <v>2</v>
      </c>
      <c r="C35" s="2">
        <v>38925</v>
      </c>
      <c r="D35" s="24" t="s">
        <v>62</v>
      </c>
      <c r="E35" s="24" t="s">
        <v>251</v>
      </c>
      <c r="F35" s="1">
        <v>4</v>
      </c>
      <c r="G35" s="1">
        <v>4</v>
      </c>
      <c r="H35" s="1">
        <v>2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92"/>
    </row>
    <row r="36" spans="2:16" ht="12.75">
      <c r="B36" s="1" t="s">
        <v>3</v>
      </c>
      <c r="C36" s="2">
        <v>38931</v>
      </c>
      <c r="D36" s="24" t="s">
        <v>63</v>
      </c>
      <c r="E36" s="24" t="s">
        <v>28</v>
      </c>
      <c r="F36" s="30"/>
      <c r="G36" s="16"/>
      <c r="H36" s="16"/>
      <c r="I36" s="17"/>
      <c r="J36" s="1">
        <v>2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92"/>
    </row>
    <row r="37" spans="2:16" ht="13.5" thickBot="1">
      <c r="B37" s="1" t="s">
        <v>4</v>
      </c>
      <c r="C37" s="2">
        <v>38932</v>
      </c>
      <c r="D37" s="24" t="s">
        <v>64</v>
      </c>
      <c r="E37" s="24" t="s">
        <v>266</v>
      </c>
      <c r="F37" s="31"/>
      <c r="G37" s="32"/>
      <c r="H37" s="32"/>
      <c r="I37" s="32"/>
      <c r="J37" s="33"/>
      <c r="K37" s="1">
        <v>24</v>
      </c>
      <c r="L37" s="1">
        <v>3</v>
      </c>
      <c r="M37" s="1">
        <v>3</v>
      </c>
      <c r="N37" s="1">
        <v>1</v>
      </c>
      <c r="O37" s="6">
        <v>0</v>
      </c>
      <c r="P37" s="393"/>
    </row>
    <row r="38" spans="1:16" s="76" customFormat="1" ht="16.5" thickBot="1" thickTop="1">
      <c r="A38" s="69" t="s">
        <v>11</v>
      </c>
      <c r="B38" s="161">
        <v>13</v>
      </c>
      <c r="C38" s="71">
        <f>$F$4</f>
        <v>39098</v>
      </c>
      <c r="D38" s="171" t="s">
        <v>205</v>
      </c>
      <c r="E38" s="77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394" t="s">
        <v>34</v>
      </c>
    </row>
    <row r="39" spans="2:16" ht="13.5" thickTop="1">
      <c r="B39" s="1" t="s">
        <v>1</v>
      </c>
      <c r="C39" s="2">
        <v>38925</v>
      </c>
      <c r="D39" s="24" t="s">
        <v>31</v>
      </c>
      <c r="E39" s="24" t="s">
        <v>262</v>
      </c>
      <c r="F39" s="1">
        <v>8</v>
      </c>
      <c r="G39" s="1">
        <v>8</v>
      </c>
      <c r="H39" s="1">
        <v>8</v>
      </c>
      <c r="I39" s="1">
        <v>8</v>
      </c>
      <c r="J39" s="1">
        <v>1</v>
      </c>
      <c r="K39" s="1">
        <v>1</v>
      </c>
      <c r="L39" s="1">
        <v>1</v>
      </c>
      <c r="M39" s="6">
        <v>0</v>
      </c>
      <c r="N39" s="6">
        <v>0</v>
      </c>
      <c r="O39" s="6">
        <v>0</v>
      </c>
      <c r="P39" s="395"/>
    </row>
    <row r="40" spans="2:16" ht="12.75">
      <c r="B40" s="1" t="s">
        <v>2</v>
      </c>
      <c r="C40" s="2">
        <v>38925</v>
      </c>
      <c r="D40" s="24" t="s">
        <v>32</v>
      </c>
      <c r="E40" s="24" t="s">
        <v>262</v>
      </c>
      <c r="F40" s="1">
        <v>8</v>
      </c>
      <c r="G40" s="1">
        <v>8</v>
      </c>
      <c r="H40" s="1">
        <v>8</v>
      </c>
      <c r="I40" s="1">
        <v>8</v>
      </c>
      <c r="J40" s="1">
        <v>4</v>
      </c>
      <c r="K40" s="1">
        <v>4</v>
      </c>
      <c r="L40" s="8">
        <v>4</v>
      </c>
      <c r="M40" s="6">
        <v>0</v>
      </c>
      <c r="N40" s="6">
        <v>0</v>
      </c>
      <c r="O40" s="6">
        <v>0</v>
      </c>
      <c r="P40" s="395"/>
    </row>
    <row r="41" spans="2:16" ht="12.75">
      <c r="B41" s="1" t="s">
        <v>3</v>
      </c>
      <c r="C41" s="2">
        <v>38925</v>
      </c>
      <c r="D41" s="24" t="s">
        <v>30</v>
      </c>
      <c r="E41" s="24" t="s">
        <v>262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8">
        <v>1</v>
      </c>
      <c r="M41" s="8">
        <v>1</v>
      </c>
      <c r="N41" s="8">
        <v>1</v>
      </c>
      <c r="O41" s="8">
        <v>1</v>
      </c>
      <c r="P41" s="395"/>
    </row>
    <row r="42" spans="2:16" ht="12.75">
      <c r="B42" s="1" t="s">
        <v>4</v>
      </c>
      <c r="C42" s="2">
        <v>38925</v>
      </c>
      <c r="D42" s="24" t="s">
        <v>65</v>
      </c>
      <c r="E42" s="24" t="s">
        <v>262</v>
      </c>
      <c r="F42" s="1">
        <v>4</v>
      </c>
      <c r="G42" s="1">
        <v>4</v>
      </c>
      <c r="H42" s="1">
        <v>4</v>
      </c>
      <c r="I42" s="1">
        <v>4</v>
      </c>
      <c r="J42" s="1">
        <v>4</v>
      </c>
      <c r="K42" s="1">
        <v>4</v>
      </c>
      <c r="L42" s="8">
        <v>4</v>
      </c>
      <c r="M42" s="8">
        <v>4</v>
      </c>
      <c r="N42" s="8">
        <v>4</v>
      </c>
      <c r="O42" s="8">
        <v>4</v>
      </c>
      <c r="P42" s="395"/>
    </row>
    <row r="43" spans="2:16" ht="13.5" thickBot="1">
      <c r="B43" s="1" t="s">
        <v>8</v>
      </c>
      <c r="C43" s="2">
        <v>38925</v>
      </c>
      <c r="D43" s="24" t="s">
        <v>66</v>
      </c>
      <c r="E43" s="24" t="s">
        <v>251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8">
        <v>1</v>
      </c>
      <c r="M43" s="8">
        <v>1</v>
      </c>
      <c r="N43" s="8">
        <v>1</v>
      </c>
      <c r="O43" s="8">
        <v>1</v>
      </c>
      <c r="P43" s="396"/>
    </row>
    <row r="44" spans="1:16" s="75" customFormat="1" ht="16.5" thickBot="1" thickTop="1">
      <c r="A44" s="69" t="s">
        <v>12</v>
      </c>
      <c r="B44" s="161">
        <v>3</v>
      </c>
      <c r="C44" s="71">
        <f>$F$4</f>
        <v>39098</v>
      </c>
      <c r="D44" s="171" t="s">
        <v>205</v>
      </c>
      <c r="E44" s="78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394" t="s">
        <v>34</v>
      </c>
    </row>
    <row r="45" spans="1:16" ht="13.5" thickTop="1">
      <c r="A45" s="8"/>
      <c r="B45" s="8" t="s">
        <v>1</v>
      </c>
      <c r="C45" s="2">
        <v>38925</v>
      </c>
      <c r="D45" s="26" t="s">
        <v>67</v>
      </c>
      <c r="E45" s="26" t="s">
        <v>263</v>
      </c>
      <c r="F45" s="8">
        <v>2</v>
      </c>
      <c r="G45" s="8" t="s">
        <v>79</v>
      </c>
      <c r="H45" s="8">
        <v>2</v>
      </c>
      <c r="I45" s="8">
        <v>2</v>
      </c>
      <c r="J45" s="8">
        <v>2</v>
      </c>
      <c r="K45" s="8">
        <v>2</v>
      </c>
      <c r="L45" s="8">
        <v>3</v>
      </c>
      <c r="M45" s="8">
        <v>2</v>
      </c>
      <c r="N45" s="8">
        <v>2</v>
      </c>
      <c r="O45" s="8">
        <v>2</v>
      </c>
      <c r="P45" s="395"/>
    </row>
    <row r="46" spans="1:16" ht="12.75" customHeight="1">
      <c r="A46" s="8"/>
      <c r="B46" s="8" t="s">
        <v>2</v>
      </c>
      <c r="C46" s="2">
        <v>38925</v>
      </c>
      <c r="D46" s="26" t="s">
        <v>68</v>
      </c>
      <c r="E46" s="26" t="s">
        <v>263</v>
      </c>
      <c r="F46" s="8">
        <v>1</v>
      </c>
      <c r="G46" s="8">
        <v>1</v>
      </c>
      <c r="H46" s="8">
        <v>1</v>
      </c>
      <c r="I46" s="8">
        <v>1</v>
      </c>
      <c r="J46" s="8">
        <v>1</v>
      </c>
      <c r="K46" s="8">
        <v>1</v>
      </c>
      <c r="L46" s="6">
        <v>0</v>
      </c>
      <c r="M46" s="6">
        <v>0</v>
      </c>
      <c r="N46" s="6">
        <v>0</v>
      </c>
      <c r="O46" s="6">
        <v>0</v>
      </c>
      <c r="P46" s="395"/>
    </row>
    <row r="47" spans="1:16" ht="12.75" customHeight="1">
      <c r="A47" s="8"/>
      <c r="B47" s="8" t="s">
        <v>3</v>
      </c>
      <c r="C47" s="2">
        <v>38925</v>
      </c>
      <c r="D47" s="26" t="s">
        <v>69</v>
      </c>
      <c r="E47" s="26" t="s">
        <v>263</v>
      </c>
      <c r="F47" s="8">
        <v>1</v>
      </c>
      <c r="G47" s="8">
        <v>1</v>
      </c>
      <c r="H47" s="8">
        <v>1</v>
      </c>
      <c r="I47" s="8">
        <v>1</v>
      </c>
      <c r="J47" s="8">
        <v>1</v>
      </c>
      <c r="K47" s="8">
        <v>1</v>
      </c>
      <c r="L47" s="1">
        <v>1</v>
      </c>
      <c r="M47" s="1">
        <v>1</v>
      </c>
      <c r="N47" s="1">
        <v>1</v>
      </c>
      <c r="O47" s="1">
        <v>1</v>
      </c>
      <c r="P47" s="395"/>
    </row>
    <row r="48" spans="1:16" ht="13.5" thickBot="1">
      <c r="A48" s="8"/>
      <c r="B48" s="8" t="s">
        <v>4</v>
      </c>
      <c r="C48" s="2">
        <v>38925</v>
      </c>
      <c r="D48" s="24" t="s">
        <v>66</v>
      </c>
      <c r="E48" s="26" t="s">
        <v>251</v>
      </c>
      <c r="F48" s="14">
        <v>1</v>
      </c>
      <c r="G48" s="14">
        <v>1</v>
      </c>
      <c r="H48" s="14">
        <v>1</v>
      </c>
      <c r="I48" s="14">
        <v>1</v>
      </c>
      <c r="J48" s="14">
        <v>1</v>
      </c>
      <c r="K48" s="14">
        <v>1</v>
      </c>
      <c r="L48" s="1">
        <v>1</v>
      </c>
      <c r="M48" s="1">
        <v>1</v>
      </c>
      <c r="N48" s="1">
        <v>1</v>
      </c>
      <c r="O48" s="1">
        <v>1</v>
      </c>
      <c r="P48" s="396"/>
    </row>
    <row r="49" spans="1:16" s="75" customFormat="1" ht="16.5" thickBot="1" thickTop="1">
      <c r="A49" s="95" t="s">
        <v>13</v>
      </c>
      <c r="B49" s="164">
        <v>13</v>
      </c>
      <c r="C49" s="96">
        <f>$F$4</f>
        <v>39098</v>
      </c>
      <c r="D49" s="168" t="s">
        <v>205</v>
      </c>
      <c r="E49" s="102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409" t="s">
        <v>89</v>
      </c>
    </row>
    <row r="50" spans="2:16" ht="39" thickTop="1">
      <c r="B50" s="1" t="s">
        <v>1</v>
      </c>
      <c r="C50" s="2">
        <v>38925</v>
      </c>
      <c r="D50" s="24" t="s">
        <v>72</v>
      </c>
      <c r="E50" s="24" t="s">
        <v>259</v>
      </c>
      <c r="F50" s="1" t="s">
        <v>35</v>
      </c>
      <c r="G50" s="1">
        <v>0</v>
      </c>
      <c r="H50" s="1">
        <v>0</v>
      </c>
      <c r="I50" s="1">
        <v>0</v>
      </c>
      <c r="J50" s="1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92"/>
    </row>
    <row r="51" spans="2:16" ht="25.5">
      <c r="B51" s="1" t="s">
        <v>2</v>
      </c>
      <c r="C51" s="2">
        <v>38925</v>
      </c>
      <c r="D51" s="24" t="s">
        <v>70</v>
      </c>
      <c r="E51" s="24" t="s">
        <v>262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92"/>
    </row>
    <row r="52" spans="2:16" ht="26.25" thickBot="1">
      <c r="B52" s="1" t="s">
        <v>3</v>
      </c>
      <c r="C52" s="2">
        <v>38925</v>
      </c>
      <c r="D52" s="24" t="s">
        <v>71</v>
      </c>
      <c r="E52" s="24" t="s">
        <v>262</v>
      </c>
      <c r="F52" s="1">
        <v>8</v>
      </c>
      <c r="G52" s="1">
        <v>8</v>
      </c>
      <c r="H52" s="1">
        <v>8</v>
      </c>
      <c r="I52" s="1">
        <v>8</v>
      </c>
      <c r="J52" s="1">
        <v>8</v>
      </c>
      <c r="K52" s="1">
        <v>8</v>
      </c>
      <c r="L52" s="1">
        <v>8</v>
      </c>
      <c r="M52" s="6">
        <v>0</v>
      </c>
      <c r="N52" s="6">
        <v>0</v>
      </c>
      <c r="O52" s="6">
        <v>0</v>
      </c>
      <c r="P52" s="393"/>
    </row>
    <row r="53" spans="1:16" s="75" customFormat="1" ht="16.5" thickBot="1" thickTop="1">
      <c r="A53" s="95" t="s">
        <v>14</v>
      </c>
      <c r="B53" s="164">
        <v>2</v>
      </c>
      <c r="C53" s="96">
        <f aca="true" t="shared" si="2" ref="C53:C59">$F$4</f>
        <v>39098</v>
      </c>
      <c r="D53" s="168" t="s">
        <v>205</v>
      </c>
      <c r="E53" s="102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389" t="s">
        <v>89</v>
      </c>
    </row>
    <row r="54" spans="1:16" ht="26.25" thickTop="1">
      <c r="A54" s="8"/>
      <c r="B54" s="1" t="s">
        <v>1</v>
      </c>
      <c r="C54" s="2">
        <f t="shared" si="2"/>
        <v>39098</v>
      </c>
      <c r="D54" s="26" t="s">
        <v>73</v>
      </c>
      <c r="E54" s="26" t="s">
        <v>251</v>
      </c>
      <c r="F54" s="8">
        <v>2</v>
      </c>
      <c r="G54" s="8">
        <v>2</v>
      </c>
      <c r="H54" s="8"/>
      <c r="I54" s="8"/>
      <c r="J54" s="8"/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92"/>
    </row>
    <row r="55" spans="1:16" ht="25.5">
      <c r="A55" s="8"/>
      <c r="B55" s="1" t="s">
        <v>2</v>
      </c>
      <c r="C55" s="2">
        <f t="shared" si="2"/>
        <v>39098</v>
      </c>
      <c r="D55" s="26" t="s">
        <v>76</v>
      </c>
      <c r="E55" s="26" t="s">
        <v>251</v>
      </c>
      <c r="F55" s="8">
        <v>2</v>
      </c>
      <c r="G55" s="8">
        <v>2</v>
      </c>
      <c r="H55" s="8"/>
      <c r="I55" s="8"/>
      <c r="J55" s="8"/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92"/>
    </row>
    <row r="56" spans="1:16" ht="12.75">
      <c r="A56" s="8"/>
      <c r="B56" s="1" t="s">
        <v>3</v>
      </c>
      <c r="C56" s="2">
        <f t="shared" si="2"/>
        <v>39098</v>
      </c>
      <c r="D56" s="26" t="s">
        <v>75</v>
      </c>
      <c r="E56" s="26" t="s">
        <v>263</v>
      </c>
      <c r="F56" s="8">
        <v>5</v>
      </c>
      <c r="G56" s="8">
        <v>5</v>
      </c>
      <c r="H56" s="8"/>
      <c r="I56" s="8"/>
      <c r="J56" s="8"/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92"/>
    </row>
    <row r="57" spans="1:16" ht="26.25" thickBot="1">
      <c r="A57" s="8"/>
      <c r="B57" s="1" t="s">
        <v>4</v>
      </c>
      <c r="C57" s="2">
        <f t="shared" si="2"/>
        <v>39098</v>
      </c>
      <c r="D57" s="26" t="s">
        <v>74</v>
      </c>
      <c r="E57" s="26" t="s">
        <v>251</v>
      </c>
      <c r="F57" s="8">
        <v>1</v>
      </c>
      <c r="G57" s="8">
        <v>1</v>
      </c>
      <c r="H57" s="8"/>
      <c r="I57" s="8"/>
      <c r="J57" s="8"/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93"/>
    </row>
    <row r="58" spans="1:16" s="75" customFormat="1" ht="16.5" thickBot="1" thickTop="1">
      <c r="A58" s="69" t="s">
        <v>39</v>
      </c>
      <c r="B58" s="161">
        <v>5</v>
      </c>
      <c r="C58" s="71">
        <f t="shared" si="2"/>
        <v>39098</v>
      </c>
      <c r="D58" s="167" t="s">
        <v>205</v>
      </c>
      <c r="E58" s="78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394" t="s">
        <v>38</v>
      </c>
    </row>
    <row r="59" spans="1:16" ht="14.25" thickBot="1" thickTop="1">
      <c r="A59" s="40"/>
      <c r="B59" s="40" t="s">
        <v>1</v>
      </c>
      <c r="C59" s="41">
        <f t="shared" si="2"/>
        <v>39098</v>
      </c>
      <c r="D59" s="42" t="s">
        <v>40</v>
      </c>
      <c r="E59" s="42" t="s">
        <v>263</v>
      </c>
      <c r="F59" s="40">
        <v>3</v>
      </c>
      <c r="G59" s="40">
        <v>3</v>
      </c>
      <c r="H59" s="40"/>
      <c r="I59" s="40"/>
      <c r="J59" s="40"/>
      <c r="K59" s="21">
        <v>0</v>
      </c>
      <c r="L59" s="21">
        <v>0</v>
      </c>
      <c r="M59" s="21">
        <v>0</v>
      </c>
      <c r="N59" s="21">
        <v>0</v>
      </c>
      <c r="O59" s="43">
        <v>0</v>
      </c>
      <c r="P59" s="408"/>
    </row>
    <row r="60" spans="1:16" ht="22.5" customHeight="1" thickBot="1" thickTop="1">
      <c r="A60" s="45"/>
      <c r="B60" s="46"/>
      <c r="C60" s="47"/>
      <c r="D60" s="48"/>
      <c r="E60" s="48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55"/>
    </row>
    <row r="61" spans="1:15" ht="14.25" thickBot="1" thickTop="1">
      <c r="A61" s="35" t="s">
        <v>23</v>
      </c>
      <c r="B61" s="36"/>
      <c r="C61" s="36"/>
      <c r="D61" s="37"/>
      <c r="E61" s="37"/>
      <c r="F61" s="38">
        <f aca="true" t="shared" si="3" ref="F61:O61">F62+F69</f>
        <v>24</v>
      </c>
      <c r="G61" s="38">
        <f t="shared" si="3"/>
        <v>24</v>
      </c>
      <c r="H61" s="38">
        <f t="shared" si="3"/>
        <v>6</v>
      </c>
      <c r="I61" s="38">
        <f t="shared" si="3"/>
        <v>8</v>
      </c>
      <c r="J61" s="38">
        <f t="shared" si="3"/>
        <v>6</v>
      </c>
      <c r="K61" s="38">
        <f t="shared" si="3"/>
        <v>15</v>
      </c>
      <c r="L61" s="38">
        <f t="shared" si="3"/>
        <v>73</v>
      </c>
      <c r="M61" s="38">
        <f t="shared" si="3"/>
        <v>78</v>
      </c>
      <c r="N61" s="38">
        <f t="shared" si="3"/>
        <v>92</v>
      </c>
      <c r="O61" s="38">
        <f t="shared" si="3"/>
        <v>96</v>
      </c>
    </row>
    <row r="62" spans="1:16" ht="14.25" thickBot="1" thickTop="1">
      <c r="A62" s="9" t="s">
        <v>22</v>
      </c>
      <c r="B62" s="9"/>
      <c r="C62" s="9"/>
      <c r="D62" s="10" t="s">
        <v>33</v>
      </c>
      <c r="E62" s="25"/>
      <c r="F62" s="12">
        <f aca="true" t="shared" si="4" ref="F62:O62">SUM(F63:F68)</f>
        <v>24</v>
      </c>
      <c r="G62" s="12">
        <f t="shared" si="4"/>
        <v>24</v>
      </c>
      <c r="H62" s="12">
        <f t="shared" si="4"/>
        <v>6</v>
      </c>
      <c r="I62" s="12">
        <f t="shared" si="4"/>
        <v>8</v>
      </c>
      <c r="J62" s="12">
        <f t="shared" si="4"/>
        <v>6</v>
      </c>
      <c r="K62" s="12">
        <f t="shared" si="4"/>
        <v>15</v>
      </c>
      <c r="L62" s="12">
        <f t="shared" si="4"/>
        <v>15</v>
      </c>
      <c r="M62" s="12">
        <f t="shared" si="4"/>
        <v>15</v>
      </c>
      <c r="N62" s="12">
        <f t="shared" si="4"/>
        <v>15</v>
      </c>
      <c r="O62" s="12">
        <f t="shared" si="4"/>
        <v>14</v>
      </c>
      <c r="P62" s="394"/>
    </row>
    <row r="63" spans="2:16" ht="13.5" thickTop="1">
      <c r="B63" s="1" t="s">
        <v>1</v>
      </c>
      <c r="D63" s="27" t="s">
        <v>257</v>
      </c>
      <c r="E63" s="27" t="s">
        <v>258</v>
      </c>
      <c r="F63" s="1">
        <v>4</v>
      </c>
      <c r="G63" s="1">
        <v>4</v>
      </c>
      <c r="K63" s="1">
        <v>1</v>
      </c>
      <c r="L63" s="1">
        <v>1</v>
      </c>
      <c r="M63" s="1">
        <v>1</v>
      </c>
      <c r="N63" s="1">
        <v>1</v>
      </c>
      <c r="O63" s="6">
        <v>0</v>
      </c>
      <c r="P63" s="395"/>
    </row>
    <row r="64" spans="2:16" ht="12.75">
      <c r="B64" s="1" t="s">
        <v>2</v>
      </c>
      <c r="D64" s="27" t="s">
        <v>256</v>
      </c>
      <c r="E64" s="27" t="s">
        <v>264</v>
      </c>
      <c r="F64" s="1">
        <v>2</v>
      </c>
      <c r="G64" s="1">
        <v>2</v>
      </c>
      <c r="H64" s="1">
        <v>2</v>
      </c>
      <c r="I64" s="1">
        <v>2</v>
      </c>
      <c r="J64" s="1">
        <v>2</v>
      </c>
      <c r="K64" s="1">
        <v>2</v>
      </c>
      <c r="L64" s="1">
        <v>2</v>
      </c>
      <c r="M64" s="1">
        <v>2</v>
      </c>
      <c r="N64" s="1">
        <v>2</v>
      </c>
      <c r="O64" s="1">
        <v>2</v>
      </c>
      <c r="P64" s="395"/>
    </row>
    <row r="65" spans="2:20" ht="12.75">
      <c r="B65" s="1" t="s">
        <v>3</v>
      </c>
      <c r="C65" s="4"/>
      <c r="D65" s="27" t="s">
        <v>255</v>
      </c>
      <c r="E65" s="27" t="s">
        <v>270</v>
      </c>
      <c r="F65" s="4">
        <v>10</v>
      </c>
      <c r="G65" s="4">
        <v>10</v>
      </c>
      <c r="H65" s="4"/>
      <c r="I65" s="4"/>
      <c r="J65" s="4"/>
      <c r="K65" s="4">
        <v>8</v>
      </c>
      <c r="L65" s="4">
        <v>8</v>
      </c>
      <c r="M65" s="4">
        <v>8</v>
      </c>
      <c r="N65" s="4">
        <v>8</v>
      </c>
      <c r="O65" s="4">
        <v>8</v>
      </c>
      <c r="P65" s="395"/>
      <c r="Q65" s="4"/>
      <c r="R65" s="4"/>
      <c r="S65" s="4"/>
      <c r="T65" s="4"/>
    </row>
    <row r="66" spans="2:16" ht="12.75">
      <c r="B66" s="1" t="s">
        <v>4</v>
      </c>
      <c r="D66" s="27" t="s">
        <v>254</v>
      </c>
      <c r="E66" s="27" t="s">
        <v>80</v>
      </c>
      <c r="F66" s="1">
        <v>2</v>
      </c>
      <c r="G66" s="1">
        <v>2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395"/>
    </row>
    <row r="67" spans="2:16" ht="12.75">
      <c r="B67" s="1" t="s">
        <v>8</v>
      </c>
      <c r="D67" s="27" t="s">
        <v>253</v>
      </c>
      <c r="E67" s="27" t="s">
        <v>252</v>
      </c>
      <c r="F67" s="1">
        <v>2</v>
      </c>
      <c r="G67" s="1">
        <v>2</v>
      </c>
      <c r="H67" s="1">
        <v>0</v>
      </c>
      <c r="I67" s="1">
        <v>2</v>
      </c>
      <c r="J67" s="1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395"/>
    </row>
    <row r="68" spans="2:16" ht="13.5" thickBot="1">
      <c r="B68" s="1" t="s">
        <v>21</v>
      </c>
      <c r="C68" s="34" t="s">
        <v>81</v>
      </c>
      <c r="D68" s="27" t="s">
        <v>77</v>
      </c>
      <c r="F68" s="1">
        <v>4</v>
      </c>
      <c r="G68" s="1">
        <v>4</v>
      </c>
      <c r="H68" s="1">
        <v>4</v>
      </c>
      <c r="I68" s="1">
        <v>4</v>
      </c>
      <c r="J68" s="1">
        <v>4</v>
      </c>
      <c r="K68" s="1">
        <v>4</v>
      </c>
      <c r="L68" s="1">
        <v>4</v>
      </c>
      <c r="M68" s="1">
        <v>4</v>
      </c>
      <c r="N68" s="1">
        <v>4</v>
      </c>
      <c r="O68" s="1">
        <v>4</v>
      </c>
      <c r="P68" s="396"/>
    </row>
    <row r="69" spans="1:16" ht="14.25" thickBot="1" thickTop="1">
      <c r="A69" s="9" t="s">
        <v>24</v>
      </c>
      <c r="B69" s="9"/>
      <c r="C69" s="9"/>
      <c r="D69" s="10" t="s">
        <v>83</v>
      </c>
      <c r="E69" s="25"/>
      <c r="F69" s="12">
        <f aca="true" t="shared" si="5" ref="F69:O69">SUM(F70:F77)</f>
        <v>0</v>
      </c>
      <c r="G69" s="12">
        <f t="shared" si="5"/>
        <v>0</v>
      </c>
      <c r="H69" s="12">
        <f t="shared" si="5"/>
        <v>0</v>
      </c>
      <c r="I69" s="12">
        <f t="shared" si="5"/>
        <v>0</v>
      </c>
      <c r="J69" s="12">
        <f t="shared" si="5"/>
        <v>0</v>
      </c>
      <c r="K69" s="12">
        <f t="shared" si="5"/>
        <v>0</v>
      </c>
      <c r="L69" s="12">
        <f t="shared" si="5"/>
        <v>58</v>
      </c>
      <c r="M69" s="12">
        <f t="shared" si="5"/>
        <v>63</v>
      </c>
      <c r="N69" s="12">
        <f t="shared" si="5"/>
        <v>77</v>
      </c>
      <c r="O69" s="12">
        <f t="shared" si="5"/>
        <v>82</v>
      </c>
      <c r="P69" s="394"/>
    </row>
    <row r="70" spans="2:16" ht="13.5" thickTop="1">
      <c r="B70" s="1" t="s">
        <v>1</v>
      </c>
      <c r="D70" s="27" t="s">
        <v>223</v>
      </c>
      <c r="E70" s="27" t="s">
        <v>268</v>
      </c>
      <c r="L70" s="1">
        <v>16</v>
      </c>
      <c r="M70" s="1">
        <v>18</v>
      </c>
      <c r="N70" s="1">
        <v>21</v>
      </c>
      <c r="O70" s="1">
        <v>22</v>
      </c>
      <c r="P70" s="395"/>
    </row>
    <row r="71" spans="2:16" ht="12.75">
      <c r="B71" s="1" t="s">
        <v>2</v>
      </c>
      <c r="D71" s="27" t="s">
        <v>224</v>
      </c>
      <c r="E71" s="27" t="s">
        <v>266</v>
      </c>
      <c r="L71" s="1">
        <v>2</v>
      </c>
      <c r="M71" s="1">
        <v>2</v>
      </c>
      <c r="N71" s="1">
        <v>2</v>
      </c>
      <c r="O71" s="1">
        <v>3</v>
      </c>
      <c r="P71" s="395"/>
    </row>
    <row r="72" spans="2:16" ht="12.75">
      <c r="B72" s="1" t="s">
        <v>3</v>
      </c>
      <c r="D72" s="27" t="s">
        <v>225</v>
      </c>
      <c r="E72" s="27" t="s">
        <v>263</v>
      </c>
      <c r="L72" s="1">
        <v>20</v>
      </c>
      <c r="M72" s="1">
        <v>20</v>
      </c>
      <c r="N72" s="1">
        <v>20</v>
      </c>
      <c r="O72" s="1">
        <v>23</v>
      </c>
      <c r="P72" s="395"/>
    </row>
    <row r="73" spans="2:16" ht="12.75">
      <c r="B73" s="1" t="s">
        <v>4</v>
      </c>
      <c r="D73" s="27" t="s">
        <v>226</v>
      </c>
      <c r="E73" s="27" t="s">
        <v>266</v>
      </c>
      <c r="L73" s="1">
        <v>1</v>
      </c>
      <c r="M73" s="1">
        <v>1</v>
      </c>
      <c r="N73" s="1">
        <v>1</v>
      </c>
      <c r="O73" s="1">
        <v>1</v>
      </c>
      <c r="P73" s="395"/>
    </row>
    <row r="74" spans="2:16" ht="12.75">
      <c r="B74" s="1" t="s">
        <v>8</v>
      </c>
      <c r="D74" s="27" t="s">
        <v>227</v>
      </c>
      <c r="E74" s="27" t="s">
        <v>208</v>
      </c>
      <c r="L74" s="1">
        <v>9</v>
      </c>
      <c r="M74" s="1">
        <v>9</v>
      </c>
      <c r="N74" s="1">
        <v>19</v>
      </c>
      <c r="O74" s="1">
        <v>19</v>
      </c>
      <c r="P74" s="395"/>
    </row>
    <row r="75" spans="2:16" ht="12.75">
      <c r="B75" s="1" t="s">
        <v>21</v>
      </c>
      <c r="D75" s="27" t="s">
        <v>228</v>
      </c>
      <c r="E75" s="27" t="s">
        <v>269</v>
      </c>
      <c r="L75" s="1">
        <v>3</v>
      </c>
      <c r="M75" s="1">
        <v>4</v>
      </c>
      <c r="N75" s="1">
        <v>4</v>
      </c>
      <c r="O75" s="1">
        <v>4</v>
      </c>
      <c r="P75" s="395"/>
    </row>
    <row r="76" spans="2:16" ht="12.75">
      <c r="B76" s="1" t="s">
        <v>25</v>
      </c>
      <c r="D76" s="27" t="s">
        <v>229</v>
      </c>
      <c r="E76" s="27" t="s">
        <v>269</v>
      </c>
      <c r="L76" s="1">
        <v>3</v>
      </c>
      <c r="M76" s="1">
        <v>3</v>
      </c>
      <c r="N76" s="1">
        <v>3</v>
      </c>
      <c r="O76" s="1">
        <v>3</v>
      </c>
      <c r="P76" s="395"/>
    </row>
    <row r="77" spans="2:16" ht="13.5" thickBot="1">
      <c r="B77" s="1" t="s">
        <v>26</v>
      </c>
      <c r="D77" s="27" t="s">
        <v>78</v>
      </c>
      <c r="E77" s="27" t="s">
        <v>265</v>
      </c>
      <c r="L77" s="1">
        <v>4</v>
      </c>
      <c r="M77" s="1">
        <v>6</v>
      </c>
      <c r="N77" s="1">
        <v>7</v>
      </c>
      <c r="O77" s="1">
        <v>7</v>
      </c>
      <c r="P77" s="396"/>
    </row>
    <row r="78" spans="1:16" ht="22.5" customHeight="1" thickBot="1" thickTop="1">
      <c r="A78" s="45"/>
      <c r="B78" s="46"/>
      <c r="C78" s="47"/>
      <c r="D78" s="48"/>
      <c r="E78" s="48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55"/>
    </row>
    <row r="79" ht="13.5" thickTop="1">
      <c r="D79" s="49" t="s">
        <v>221</v>
      </c>
    </row>
    <row r="80" spans="4:8" ht="13.5" thickBot="1">
      <c r="D80" s="50" t="s">
        <v>87</v>
      </c>
      <c r="E80" s="50" t="s">
        <v>85</v>
      </c>
      <c r="F80" s="50" t="s">
        <v>86</v>
      </c>
      <c r="G80" s="50" t="s">
        <v>92</v>
      </c>
      <c r="H80" s="50" t="s">
        <v>93</v>
      </c>
    </row>
    <row r="81" spans="4:8" ht="13.5" thickTop="1">
      <c r="D81" s="58" t="s">
        <v>262</v>
      </c>
      <c r="E81" s="1">
        <v>63</v>
      </c>
      <c r="F81" s="1">
        <v>20</v>
      </c>
      <c r="G81" s="1">
        <f>E81-F81</f>
        <v>43</v>
      </c>
      <c r="H81" s="1">
        <v>34</v>
      </c>
    </row>
    <row r="82" spans="4:8" ht="12.75">
      <c r="D82" s="58" t="s">
        <v>263</v>
      </c>
      <c r="E82" s="1">
        <v>70</v>
      </c>
      <c r="F82" s="1">
        <v>20</v>
      </c>
      <c r="G82" s="1">
        <f aca="true" t="shared" si="6" ref="G82:G91">E82-F82</f>
        <v>50</v>
      </c>
      <c r="H82" s="1">
        <v>24</v>
      </c>
    </row>
    <row r="83" spans="4:8" ht="12.75">
      <c r="D83" s="58" t="s">
        <v>264</v>
      </c>
      <c r="E83" s="1">
        <v>45</v>
      </c>
      <c r="F83" s="1">
        <v>35</v>
      </c>
      <c r="G83" s="1">
        <f t="shared" si="6"/>
        <v>10</v>
      </c>
      <c r="H83" s="1">
        <v>29</v>
      </c>
    </row>
    <row r="84" spans="4:8" ht="12.75">
      <c r="D84" s="58" t="s">
        <v>265</v>
      </c>
      <c r="E84" s="1">
        <v>40</v>
      </c>
      <c r="F84" s="1">
        <v>20</v>
      </c>
      <c r="G84" s="1">
        <f t="shared" si="6"/>
        <v>20</v>
      </c>
      <c r="H84" s="1">
        <v>7</v>
      </c>
    </row>
    <row r="85" spans="4:8" ht="12.75">
      <c r="D85" s="58" t="s">
        <v>266</v>
      </c>
      <c r="E85" s="1">
        <v>63</v>
      </c>
      <c r="F85" s="1">
        <v>20</v>
      </c>
      <c r="G85" s="1">
        <f t="shared" si="6"/>
        <v>43</v>
      </c>
      <c r="H85" s="1">
        <v>38</v>
      </c>
    </row>
    <row r="86" spans="4:8" ht="13.5" thickBot="1">
      <c r="D86" s="58" t="s">
        <v>136</v>
      </c>
      <c r="E86" s="1">
        <v>50</v>
      </c>
      <c r="F86" s="1">
        <v>0</v>
      </c>
      <c r="G86" s="1">
        <f t="shared" si="6"/>
        <v>50</v>
      </c>
      <c r="H86" s="1">
        <v>12</v>
      </c>
    </row>
    <row r="87" spans="4:8" ht="14.25" thickBot="1" thickTop="1">
      <c r="D87" s="59" t="s">
        <v>222</v>
      </c>
      <c r="E87" s="52">
        <f>SUM(E81:E86)</f>
        <v>331</v>
      </c>
      <c r="F87" s="52">
        <f>SUM(F81:F86)</f>
        <v>115</v>
      </c>
      <c r="G87" s="52">
        <f t="shared" si="6"/>
        <v>216</v>
      </c>
      <c r="H87" s="52">
        <f>SUM(H81:H86)</f>
        <v>144</v>
      </c>
    </row>
    <row r="88" spans="4:8" ht="13.5" thickTop="1">
      <c r="D88" s="58" t="s">
        <v>251</v>
      </c>
      <c r="E88" s="1">
        <v>15</v>
      </c>
      <c r="F88" s="1">
        <v>0</v>
      </c>
      <c r="G88" s="1">
        <f t="shared" si="6"/>
        <v>15</v>
      </c>
      <c r="H88" s="1">
        <v>24</v>
      </c>
    </row>
    <row r="89" spans="4:8" ht="12.75">
      <c r="D89" s="58" t="s">
        <v>260</v>
      </c>
      <c r="E89" s="1">
        <v>60</v>
      </c>
      <c r="F89" s="1">
        <v>0</v>
      </c>
      <c r="G89" s="1">
        <f t="shared" si="6"/>
        <v>60</v>
      </c>
      <c r="H89" s="1">
        <v>0</v>
      </c>
    </row>
    <row r="90" spans="4:8" ht="12.75">
      <c r="D90" s="58" t="s">
        <v>261</v>
      </c>
      <c r="E90" s="1">
        <v>0</v>
      </c>
      <c r="F90" s="1">
        <v>0</v>
      </c>
      <c r="G90" s="1">
        <f t="shared" si="6"/>
        <v>0</v>
      </c>
      <c r="H90" s="1">
        <v>0</v>
      </c>
    </row>
    <row r="91" spans="4:8" ht="12.75">
      <c r="D91" s="58" t="s">
        <v>259</v>
      </c>
      <c r="E91" s="1">
        <v>5</v>
      </c>
      <c r="F91" s="1">
        <v>0</v>
      </c>
      <c r="G91" s="1">
        <f t="shared" si="6"/>
        <v>5</v>
      </c>
      <c r="H91" s="1">
        <v>0</v>
      </c>
    </row>
  </sheetData>
  <mergeCells count="18">
    <mergeCell ref="P69:P77"/>
    <mergeCell ref="P31:P32"/>
    <mergeCell ref="P33:P37"/>
    <mergeCell ref="P38:P43"/>
    <mergeCell ref="P44:P48"/>
    <mergeCell ref="P62:P68"/>
    <mergeCell ref="P53:P57"/>
    <mergeCell ref="P49:P52"/>
    <mergeCell ref="P58:P59"/>
    <mergeCell ref="C3:C4"/>
    <mergeCell ref="A5:D5"/>
    <mergeCell ref="E3:E4"/>
    <mergeCell ref="P3:P4"/>
    <mergeCell ref="A3:A4"/>
    <mergeCell ref="P6:P9"/>
    <mergeCell ref="P10:P19"/>
    <mergeCell ref="P25:P30"/>
    <mergeCell ref="N20:P24"/>
  </mergeCells>
  <printOptions horizontalCentered="1" verticalCentered="1"/>
  <pageMargins left="0.25" right="0.25" top="0.75" bottom="0.5" header="0.5" footer="0.5"/>
  <pageSetup fitToHeight="1" fitToWidth="1" horizontalDpi="300" verticalDpi="300" orientation="portrait" paperSize="5" scale="63" r:id="rId2"/>
  <headerFooter alignWithMargins="0">
    <oddHeader>&amp;L&amp;F&amp;C&amp;A&amp;R&amp;D 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zoomScale="85" zoomScaleNormal="85" workbookViewId="0" topLeftCell="A1">
      <selection activeCell="F5" sqref="F5"/>
    </sheetView>
  </sheetViews>
  <sheetFormatPr defaultColWidth="9.140625" defaultRowHeight="12.75"/>
  <cols>
    <col min="1" max="1" width="6.00390625" style="1" customWidth="1"/>
    <col min="2" max="2" width="8.28125" style="1" bestFit="1" customWidth="1"/>
    <col min="3" max="3" width="10.8515625" style="1" bestFit="1" customWidth="1"/>
    <col min="4" max="4" width="38.140625" style="27" bestFit="1" customWidth="1"/>
    <col min="5" max="5" width="10.421875" style="27" customWidth="1"/>
    <col min="6" max="15" width="8.00390625" style="1" bestFit="1" customWidth="1"/>
    <col min="16" max="16" width="18.140625" style="56" bestFit="1" customWidth="1"/>
    <col min="17" max="16384" width="9.140625" style="1" customWidth="1"/>
  </cols>
  <sheetData>
    <row r="1" spans="4:16" ht="409.5" customHeight="1">
      <c r="D1" s="23"/>
      <c r="E1" s="23"/>
      <c r="P1" s="54"/>
    </row>
    <row r="2" spans="2:16" ht="13.5" thickBot="1">
      <c r="B2" s="180">
        <f>SUM(B6,B10,B15,B22,B29,B35,B38,B41,B44,B51,B53,B61,B66,)</f>
        <v>101</v>
      </c>
      <c r="C2" s="181">
        <f>SUM(B6,B15,B35,B61)</f>
        <v>41</v>
      </c>
      <c r="D2" s="23"/>
      <c r="E2" s="236" t="s">
        <v>231</v>
      </c>
      <c r="P2" s="54"/>
    </row>
    <row r="3" spans="1:16" s="3" customFormat="1" ht="13.5" customHeight="1">
      <c r="A3" s="371" t="s">
        <v>173</v>
      </c>
      <c r="B3" s="162" t="s">
        <v>174</v>
      </c>
      <c r="C3" s="368" t="s">
        <v>20</v>
      </c>
      <c r="D3" s="137" t="s">
        <v>29</v>
      </c>
      <c r="E3" s="406" t="s">
        <v>230</v>
      </c>
      <c r="F3" s="138" t="s">
        <v>17</v>
      </c>
      <c r="G3" s="138" t="s">
        <v>18</v>
      </c>
      <c r="H3" s="138" t="s">
        <v>19</v>
      </c>
      <c r="I3" s="138" t="s">
        <v>15</v>
      </c>
      <c r="J3" s="138" t="s">
        <v>16</v>
      </c>
      <c r="K3" s="138" t="s">
        <v>17</v>
      </c>
      <c r="L3" s="138" t="s">
        <v>18</v>
      </c>
      <c r="M3" s="138" t="s">
        <v>19</v>
      </c>
      <c r="N3" s="138" t="s">
        <v>15</v>
      </c>
      <c r="O3" s="138" t="s">
        <v>16</v>
      </c>
      <c r="P3" s="373" t="s">
        <v>37</v>
      </c>
    </row>
    <row r="4" spans="1:16" s="3" customFormat="1" ht="12.75">
      <c r="A4" s="372"/>
      <c r="B4" s="140" t="s">
        <v>175</v>
      </c>
      <c r="C4" s="369"/>
      <c r="D4" s="141"/>
      <c r="E4" s="407"/>
      <c r="F4" s="142">
        <v>39112</v>
      </c>
      <c r="G4" s="142">
        <f>F4+1</f>
        <v>39113</v>
      </c>
      <c r="H4" s="142">
        <f aca="true" t="shared" si="0" ref="H4:O4">G4+1</f>
        <v>39114</v>
      </c>
      <c r="I4" s="142">
        <f t="shared" si="0"/>
        <v>39115</v>
      </c>
      <c r="J4" s="142">
        <f t="shared" si="0"/>
        <v>39116</v>
      </c>
      <c r="K4" s="142">
        <f>J4+3</f>
        <v>39119</v>
      </c>
      <c r="L4" s="142">
        <f t="shared" si="0"/>
        <v>39120</v>
      </c>
      <c r="M4" s="142">
        <f t="shared" si="0"/>
        <v>39121</v>
      </c>
      <c r="N4" s="142">
        <f t="shared" si="0"/>
        <v>39122</v>
      </c>
      <c r="O4" s="142">
        <f t="shared" si="0"/>
        <v>39123</v>
      </c>
      <c r="P4" s="374"/>
    </row>
    <row r="5" spans="1:16" ht="13.5" thickBot="1">
      <c r="A5" s="370" t="s">
        <v>36</v>
      </c>
      <c r="B5" s="370"/>
      <c r="C5" s="370"/>
      <c r="D5" s="370"/>
      <c r="E5" s="39"/>
      <c r="F5" s="5">
        <f>IF(SUM(F6:F67)&gt;0,SUM(F6:F67),"")</f>
        <v>211</v>
      </c>
      <c r="G5" s="5">
        <f>IF(SUM(G6:G67)&gt;0,SUM(G6:G67),"")</f>
        <v>195</v>
      </c>
      <c r="H5" s="5">
        <f>IF(SUM(H6:H67)&gt;0,SUM(H6:H67),"")</f>
        <v>195</v>
      </c>
      <c r="I5" s="5">
        <f>IF(SUM(I6:I67)&gt;0,SUM(I6:I67),"")</f>
        <v>186</v>
      </c>
      <c r="J5" s="5">
        <f>IF(SUM(J6:J66)&gt;0,SUM(J6:J66),"")</f>
        <v>174</v>
      </c>
      <c r="K5" s="5">
        <f>IF(SUM(K6:K67)&gt;0,SUM(K6:K67),"")</f>
        <v>147</v>
      </c>
      <c r="L5" s="5">
        <f>IF(SUM(L6:L67)&gt;0,SUM(L6:L67),"")</f>
        <v>124</v>
      </c>
      <c r="M5" s="5">
        <f>IF(SUM(M6:M67)&gt;0,SUM(M6:M67),"")</f>
        <v>122</v>
      </c>
      <c r="N5" s="5">
        <f>IF(SUM(N6:N67)&gt;0,SUM(N6:N67),"")</f>
        <v>95</v>
      </c>
      <c r="O5" s="5">
        <f>IF(SUM(O6:O67)&gt;0,SUM(O6:O67),"")</f>
        <v>91</v>
      </c>
      <c r="P5" s="136" t="s">
        <v>131</v>
      </c>
    </row>
    <row r="6" spans="1:16" s="75" customFormat="1" ht="16.5" thickBot="1" thickTop="1">
      <c r="A6" s="95" t="s">
        <v>0</v>
      </c>
      <c r="B6" s="164">
        <v>20</v>
      </c>
      <c r="C6" s="96">
        <f aca="true" t="shared" si="1" ref="C6:C34">$F$4</f>
        <v>39112</v>
      </c>
      <c r="D6" s="97" t="s">
        <v>205</v>
      </c>
      <c r="E6" s="98"/>
      <c r="F6" s="100"/>
      <c r="G6" s="99"/>
      <c r="H6" s="99"/>
      <c r="I6" s="99"/>
      <c r="J6" s="99"/>
      <c r="K6" s="99"/>
      <c r="L6" s="99"/>
      <c r="M6" s="99"/>
      <c r="N6" s="99"/>
      <c r="O6" s="99"/>
      <c r="P6" s="409" t="s">
        <v>130</v>
      </c>
    </row>
    <row r="7" spans="1:16" ht="13.5" thickTop="1">
      <c r="A7" s="22"/>
      <c r="B7" s="1" t="s">
        <v>1</v>
      </c>
      <c r="C7" s="28">
        <f t="shared" si="1"/>
        <v>39112</v>
      </c>
      <c r="D7" s="29" t="s">
        <v>292</v>
      </c>
      <c r="E7" s="29" t="s">
        <v>264</v>
      </c>
      <c r="F7" s="22">
        <v>4</v>
      </c>
      <c r="G7" s="22">
        <v>3</v>
      </c>
      <c r="H7" s="22">
        <v>3</v>
      </c>
      <c r="I7" s="22">
        <v>1</v>
      </c>
      <c r="J7" s="22">
        <v>1</v>
      </c>
      <c r="K7" s="22">
        <v>1</v>
      </c>
      <c r="L7" s="22">
        <v>0</v>
      </c>
      <c r="M7" s="22">
        <v>0</v>
      </c>
      <c r="N7" s="22">
        <v>2</v>
      </c>
      <c r="O7" s="15">
        <v>0</v>
      </c>
      <c r="P7" s="409"/>
    </row>
    <row r="8" spans="1:16" ht="12.75">
      <c r="A8" s="22"/>
      <c r="B8" s="1" t="s">
        <v>2</v>
      </c>
      <c r="C8" s="28">
        <f t="shared" si="1"/>
        <v>39112</v>
      </c>
      <c r="D8" s="29" t="s">
        <v>291</v>
      </c>
      <c r="E8" s="29" t="s">
        <v>264</v>
      </c>
      <c r="F8" s="22">
        <v>2</v>
      </c>
      <c r="G8" s="22">
        <v>1</v>
      </c>
      <c r="H8" s="22">
        <v>1</v>
      </c>
      <c r="I8" s="22">
        <v>1</v>
      </c>
      <c r="J8" s="22">
        <v>1</v>
      </c>
      <c r="K8" s="11">
        <v>0</v>
      </c>
      <c r="L8" s="11">
        <v>0</v>
      </c>
      <c r="M8" s="11">
        <v>0</v>
      </c>
      <c r="N8" s="11">
        <v>0</v>
      </c>
      <c r="O8" s="15">
        <v>0</v>
      </c>
      <c r="P8" s="409"/>
    </row>
    <row r="9" spans="1:16" ht="13.5" thickBot="1">
      <c r="A9" s="22"/>
      <c r="B9" s="1" t="s">
        <v>3</v>
      </c>
      <c r="C9" s="28">
        <f t="shared" si="1"/>
        <v>39112</v>
      </c>
      <c r="D9" s="29" t="s">
        <v>56</v>
      </c>
      <c r="E9" s="29" t="s">
        <v>264</v>
      </c>
      <c r="F9" s="22">
        <v>6</v>
      </c>
      <c r="G9" s="22">
        <v>6</v>
      </c>
      <c r="H9" s="22">
        <v>6</v>
      </c>
      <c r="I9" s="22">
        <v>6</v>
      </c>
      <c r="J9" s="22">
        <v>6</v>
      </c>
      <c r="K9" s="22">
        <v>4</v>
      </c>
      <c r="L9" s="22">
        <v>1</v>
      </c>
      <c r="M9" s="22">
        <v>1</v>
      </c>
      <c r="N9" s="11">
        <v>0</v>
      </c>
      <c r="O9" s="15">
        <v>0</v>
      </c>
      <c r="P9" s="390"/>
    </row>
    <row r="10" spans="1:16" s="76" customFormat="1" ht="16.5" thickBot="1" thickTop="1">
      <c r="A10" s="69" t="s">
        <v>5</v>
      </c>
      <c r="B10" s="161">
        <v>3</v>
      </c>
      <c r="C10" s="71">
        <f t="shared" si="1"/>
        <v>39112</v>
      </c>
      <c r="D10" s="72" t="s">
        <v>205</v>
      </c>
      <c r="E10" s="73"/>
      <c r="F10" s="69"/>
      <c r="G10" s="69"/>
      <c r="H10" s="69"/>
      <c r="I10" s="69"/>
      <c r="J10" s="69"/>
      <c r="K10" s="74"/>
      <c r="L10" s="69"/>
      <c r="M10" s="69"/>
      <c r="N10" s="69"/>
      <c r="O10" s="69"/>
      <c r="P10" s="394" t="s">
        <v>34</v>
      </c>
    </row>
    <row r="11" spans="2:16" ht="13.5" customHeight="1" thickTop="1">
      <c r="B11" s="1" t="s">
        <v>1</v>
      </c>
      <c r="C11" s="2">
        <f t="shared" si="1"/>
        <v>39112</v>
      </c>
      <c r="D11" s="24" t="s">
        <v>67</v>
      </c>
      <c r="E11" s="24" t="s">
        <v>262</v>
      </c>
      <c r="F11" s="1">
        <v>8</v>
      </c>
      <c r="G11" s="1">
        <v>8</v>
      </c>
      <c r="H11" s="1">
        <v>8</v>
      </c>
      <c r="I11" s="1">
        <v>8</v>
      </c>
      <c r="J11" s="1">
        <v>8</v>
      </c>
      <c r="K11" s="1">
        <v>8</v>
      </c>
      <c r="L11" s="1">
        <v>6</v>
      </c>
      <c r="M11" s="1">
        <v>6</v>
      </c>
      <c r="N11" s="1">
        <v>6</v>
      </c>
      <c r="O11" s="1">
        <v>6</v>
      </c>
      <c r="P11" s="395"/>
    </row>
    <row r="12" spans="2:16" ht="12.75">
      <c r="B12" s="1" t="s">
        <v>2</v>
      </c>
      <c r="C12" s="2">
        <f t="shared" si="1"/>
        <v>39112</v>
      </c>
      <c r="D12" s="24" t="s">
        <v>95</v>
      </c>
      <c r="E12" s="24" t="s">
        <v>263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395"/>
    </row>
    <row r="13" spans="2:16" ht="12.75">
      <c r="B13" s="1" t="s">
        <v>3</v>
      </c>
      <c r="C13" s="2">
        <f t="shared" si="1"/>
        <v>39112</v>
      </c>
      <c r="D13" s="24" t="s">
        <v>96</v>
      </c>
      <c r="E13" s="24" t="s">
        <v>263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395"/>
    </row>
    <row r="14" spans="2:16" ht="13.5" thickBot="1">
      <c r="B14" s="1" t="s">
        <v>4</v>
      </c>
      <c r="C14" s="2">
        <f t="shared" si="1"/>
        <v>39112</v>
      </c>
      <c r="D14" s="24" t="s">
        <v>66</v>
      </c>
      <c r="E14" s="24" t="s">
        <v>276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395"/>
    </row>
    <row r="15" spans="1:16" s="75" customFormat="1" ht="16.5" thickBot="1" thickTop="1">
      <c r="A15" s="95" t="s">
        <v>6</v>
      </c>
      <c r="B15" s="164">
        <v>5</v>
      </c>
      <c r="C15" s="96">
        <f t="shared" si="1"/>
        <v>39112</v>
      </c>
      <c r="D15" s="97" t="s">
        <v>205</v>
      </c>
      <c r="E15" s="98"/>
      <c r="F15" s="100"/>
      <c r="G15" s="99"/>
      <c r="H15" s="99"/>
      <c r="I15" s="99"/>
      <c r="J15" s="99"/>
      <c r="K15" s="99"/>
      <c r="L15" s="99"/>
      <c r="M15" s="99"/>
      <c r="N15" s="95"/>
      <c r="O15" s="95"/>
      <c r="P15" s="389" t="s">
        <v>130</v>
      </c>
    </row>
    <row r="16" spans="2:16" ht="13.5" thickTop="1">
      <c r="B16" s="1" t="s">
        <v>1</v>
      </c>
      <c r="C16" s="2">
        <f t="shared" si="1"/>
        <v>39112</v>
      </c>
      <c r="D16" s="24" t="s">
        <v>97</v>
      </c>
      <c r="E16" s="24" t="s">
        <v>263</v>
      </c>
      <c r="F16" s="1">
        <v>3</v>
      </c>
      <c r="G16" s="1">
        <v>1</v>
      </c>
      <c r="H16" s="1">
        <v>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9">
        <v>0</v>
      </c>
      <c r="P16" s="415"/>
    </row>
    <row r="17" spans="2:16" ht="12.75">
      <c r="B17" s="1" t="s">
        <v>2</v>
      </c>
      <c r="C17" s="2">
        <f t="shared" si="1"/>
        <v>39112</v>
      </c>
      <c r="D17" s="24" t="s">
        <v>98</v>
      </c>
      <c r="E17" s="24" t="s">
        <v>263</v>
      </c>
      <c r="F17" s="1">
        <v>2</v>
      </c>
      <c r="G17" s="1">
        <v>2</v>
      </c>
      <c r="H17" s="1">
        <v>2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5">
        <v>0</v>
      </c>
      <c r="P17" s="415"/>
    </row>
    <row r="18" spans="2:16" ht="12.75">
      <c r="B18" s="1" t="s">
        <v>3</v>
      </c>
      <c r="C18" s="2">
        <f t="shared" si="1"/>
        <v>39112</v>
      </c>
      <c r="D18" s="24" t="s">
        <v>290</v>
      </c>
      <c r="E18" s="24" t="s">
        <v>263</v>
      </c>
      <c r="F18" s="1">
        <v>3</v>
      </c>
      <c r="G18" s="1">
        <v>3</v>
      </c>
      <c r="H18" s="1">
        <v>3</v>
      </c>
      <c r="I18" s="1">
        <v>2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5">
        <v>0</v>
      </c>
      <c r="P18" s="415"/>
    </row>
    <row r="19" spans="2:16" ht="12.75">
      <c r="B19" s="1" t="s">
        <v>4</v>
      </c>
      <c r="C19" s="2">
        <f t="shared" si="1"/>
        <v>39112</v>
      </c>
      <c r="D19" s="24" t="s">
        <v>289</v>
      </c>
      <c r="E19" s="24" t="s">
        <v>263</v>
      </c>
      <c r="F19" s="1">
        <v>8</v>
      </c>
      <c r="G19" s="1">
        <v>8</v>
      </c>
      <c r="H19" s="1">
        <v>8</v>
      </c>
      <c r="I19" s="1">
        <v>8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5">
        <v>0</v>
      </c>
      <c r="P19" s="415"/>
    </row>
    <row r="20" spans="2:16" ht="12.75">
      <c r="B20" s="1" t="s">
        <v>8</v>
      </c>
      <c r="C20" s="2">
        <f t="shared" si="1"/>
        <v>39112</v>
      </c>
      <c r="D20" s="24" t="s">
        <v>288</v>
      </c>
      <c r="E20" s="24" t="s">
        <v>263</v>
      </c>
      <c r="F20" s="1">
        <v>12</v>
      </c>
      <c r="G20" s="1">
        <v>12</v>
      </c>
      <c r="H20" s="1">
        <v>12</v>
      </c>
      <c r="I20" s="1">
        <v>12</v>
      </c>
      <c r="J20" s="1">
        <v>12</v>
      </c>
      <c r="K20" s="1">
        <v>12</v>
      </c>
      <c r="L20" s="1">
        <v>4</v>
      </c>
      <c r="M20" s="1">
        <v>4</v>
      </c>
      <c r="N20" s="413" t="s">
        <v>129</v>
      </c>
      <c r="O20" s="414"/>
      <c r="P20" s="415"/>
    </row>
    <row r="21" spans="2:16" ht="13.5" thickBot="1">
      <c r="B21" s="1" t="s">
        <v>21</v>
      </c>
      <c r="C21" s="2">
        <f t="shared" si="1"/>
        <v>39112</v>
      </c>
      <c r="D21" s="24" t="s">
        <v>99</v>
      </c>
      <c r="E21" s="24" t="s">
        <v>263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1</v>
      </c>
      <c r="O21" s="18">
        <v>0</v>
      </c>
      <c r="P21" s="416"/>
    </row>
    <row r="22" spans="1:16" s="76" customFormat="1" ht="16.5" thickBot="1" thickTop="1">
      <c r="A22" s="69" t="s">
        <v>7</v>
      </c>
      <c r="B22" s="161">
        <v>8</v>
      </c>
      <c r="C22" s="71">
        <f t="shared" si="1"/>
        <v>39112</v>
      </c>
      <c r="D22" s="72" t="s">
        <v>205</v>
      </c>
      <c r="E22" s="73"/>
      <c r="F22" s="70"/>
      <c r="G22" s="69"/>
      <c r="H22" s="69"/>
      <c r="I22" s="69"/>
      <c r="J22" s="69"/>
      <c r="K22" s="69"/>
      <c r="L22" s="69"/>
      <c r="M22" s="69"/>
      <c r="N22" s="69"/>
      <c r="O22" s="69"/>
      <c r="P22" s="394" t="s">
        <v>34</v>
      </c>
    </row>
    <row r="23" spans="2:16" ht="13.5" thickTop="1">
      <c r="B23" s="1" t="s">
        <v>1</v>
      </c>
      <c r="C23" s="2">
        <f t="shared" si="1"/>
        <v>39112</v>
      </c>
      <c r="D23" s="24" t="s">
        <v>287</v>
      </c>
      <c r="E23" s="24" t="s">
        <v>263</v>
      </c>
      <c r="F23" s="1">
        <v>20</v>
      </c>
      <c r="G23" s="1">
        <v>20</v>
      </c>
      <c r="H23" s="1">
        <v>20</v>
      </c>
      <c r="I23" s="1">
        <v>20</v>
      </c>
      <c r="J23" s="1">
        <v>20</v>
      </c>
      <c r="K23" s="1">
        <v>8</v>
      </c>
      <c r="L23" s="1">
        <v>8</v>
      </c>
      <c r="M23" s="1">
        <v>8</v>
      </c>
      <c r="N23" s="1">
        <v>8</v>
      </c>
      <c r="O23" s="1">
        <v>24</v>
      </c>
      <c r="P23" s="395"/>
    </row>
    <row r="24" spans="2:16" ht="12.75">
      <c r="B24" s="1" t="s">
        <v>2</v>
      </c>
      <c r="C24" s="2">
        <f t="shared" si="1"/>
        <v>39112</v>
      </c>
      <c r="D24" s="24" t="s">
        <v>286</v>
      </c>
      <c r="E24" s="24" t="s">
        <v>263</v>
      </c>
      <c r="F24" s="1">
        <v>12</v>
      </c>
      <c r="G24" s="1">
        <v>12</v>
      </c>
      <c r="H24" s="1">
        <v>12</v>
      </c>
      <c r="I24" s="1">
        <v>12</v>
      </c>
      <c r="J24" s="1">
        <v>12</v>
      </c>
      <c r="K24" s="11">
        <v>0</v>
      </c>
      <c r="L24" s="11">
        <v>0</v>
      </c>
      <c r="M24" s="11">
        <v>0</v>
      </c>
      <c r="N24" s="11">
        <v>0</v>
      </c>
      <c r="O24" s="15">
        <v>0</v>
      </c>
      <c r="P24" s="395"/>
    </row>
    <row r="25" spans="2:16" ht="12.75">
      <c r="B25" s="1" t="s">
        <v>3</v>
      </c>
      <c r="C25" s="2">
        <f t="shared" si="1"/>
        <v>39112</v>
      </c>
      <c r="D25" s="24" t="s">
        <v>101</v>
      </c>
      <c r="E25" s="24" t="s">
        <v>265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8</v>
      </c>
      <c r="N25" s="11">
        <v>0</v>
      </c>
      <c r="O25" s="15">
        <v>0</v>
      </c>
      <c r="P25" s="395"/>
    </row>
    <row r="26" spans="2:16" ht="12.75">
      <c r="B26" s="1" t="s">
        <v>4</v>
      </c>
      <c r="C26" s="2">
        <f>I4</f>
        <v>39115</v>
      </c>
      <c r="D26" s="81" t="s">
        <v>285</v>
      </c>
      <c r="E26" s="1" t="s">
        <v>263</v>
      </c>
      <c r="F26" s="30"/>
      <c r="G26" s="16"/>
      <c r="H26" s="17"/>
      <c r="I26" s="1">
        <v>3</v>
      </c>
      <c r="J26" s="1">
        <v>3</v>
      </c>
      <c r="K26" s="11">
        <v>0</v>
      </c>
      <c r="L26" s="11">
        <v>0</v>
      </c>
      <c r="M26" s="11">
        <v>0</v>
      </c>
      <c r="N26" s="11">
        <v>0</v>
      </c>
      <c r="O26" s="15">
        <v>0</v>
      </c>
      <c r="P26" s="395"/>
    </row>
    <row r="27" spans="2:16" ht="12.75">
      <c r="B27" s="1" t="s">
        <v>8</v>
      </c>
      <c r="C27" s="2">
        <f>K4</f>
        <v>39119</v>
      </c>
      <c r="D27" s="24" t="s">
        <v>284</v>
      </c>
      <c r="E27" s="24" t="s">
        <v>263</v>
      </c>
      <c r="F27" s="86"/>
      <c r="G27" s="83"/>
      <c r="H27" s="83"/>
      <c r="I27" s="16"/>
      <c r="J27" s="33"/>
      <c r="K27" s="1">
        <v>1</v>
      </c>
      <c r="L27" s="1">
        <v>1</v>
      </c>
      <c r="M27" s="1">
        <v>8</v>
      </c>
      <c r="N27" s="11">
        <v>0</v>
      </c>
      <c r="O27" s="15">
        <v>0</v>
      </c>
      <c r="P27" s="395"/>
    </row>
    <row r="28" spans="2:16" ht="13.5" thickBot="1">
      <c r="B28" s="1" t="s">
        <v>21</v>
      </c>
      <c r="C28" s="2">
        <f>J4</f>
        <v>39116</v>
      </c>
      <c r="D28" s="81"/>
      <c r="E28" s="1" t="s">
        <v>265</v>
      </c>
      <c r="F28" s="87"/>
      <c r="G28" s="84"/>
      <c r="H28" s="84"/>
      <c r="I28" s="85"/>
      <c r="J28" s="1">
        <v>3</v>
      </c>
      <c r="K28" s="11">
        <v>0</v>
      </c>
      <c r="L28" s="11">
        <v>0</v>
      </c>
      <c r="M28" s="11">
        <v>0</v>
      </c>
      <c r="N28" s="11">
        <v>0</v>
      </c>
      <c r="O28" s="15">
        <v>0</v>
      </c>
      <c r="P28" s="396"/>
    </row>
    <row r="29" spans="1:16" s="76" customFormat="1" ht="16.5" thickBot="1" thickTop="1">
      <c r="A29" s="69" t="s">
        <v>9</v>
      </c>
      <c r="B29" s="161">
        <v>13</v>
      </c>
      <c r="C29" s="71">
        <f t="shared" si="1"/>
        <v>39112</v>
      </c>
      <c r="D29" s="72" t="s">
        <v>205</v>
      </c>
      <c r="E29" s="73"/>
      <c r="F29" s="82"/>
      <c r="G29" s="82"/>
      <c r="H29" s="69"/>
      <c r="I29" s="69"/>
      <c r="J29" s="69"/>
      <c r="K29" s="69"/>
      <c r="L29" s="69"/>
      <c r="M29" s="69"/>
      <c r="N29" s="69"/>
      <c r="O29" s="69"/>
      <c r="P29" s="394" t="s">
        <v>34</v>
      </c>
    </row>
    <row r="30" spans="1:16" s="76" customFormat="1" ht="15" thickTop="1">
      <c r="A30" s="1"/>
      <c r="B30" s="1" t="s">
        <v>1</v>
      </c>
      <c r="C30" s="2">
        <f t="shared" si="1"/>
        <v>39112</v>
      </c>
      <c r="D30" s="24" t="s">
        <v>281</v>
      </c>
      <c r="E30" s="24"/>
      <c r="F30" s="1">
        <v>8</v>
      </c>
      <c r="G30" s="1">
        <v>8</v>
      </c>
      <c r="H30" s="1">
        <v>8</v>
      </c>
      <c r="I30" s="1">
        <v>8</v>
      </c>
      <c r="J30" s="1">
        <v>8</v>
      </c>
      <c r="K30" s="1">
        <v>8</v>
      </c>
      <c r="L30" s="1">
        <v>8</v>
      </c>
      <c r="M30" s="1">
        <v>8</v>
      </c>
      <c r="N30" s="1">
        <v>8</v>
      </c>
      <c r="O30" s="63">
        <v>8</v>
      </c>
      <c r="P30" s="417"/>
    </row>
    <row r="31" spans="1:16" s="76" customFormat="1" ht="14.25">
      <c r="A31" s="1"/>
      <c r="B31" s="1" t="s">
        <v>2</v>
      </c>
      <c r="C31" s="2">
        <f t="shared" si="1"/>
        <v>39112</v>
      </c>
      <c r="D31" s="24" t="s">
        <v>100</v>
      </c>
      <c r="E31" s="24"/>
      <c r="F31" s="1">
        <v>3</v>
      </c>
      <c r="G31" s="1">
        <v>3</v>
      </c>
      <c r="H31" s="1">
        <v>3</v>
      </c>
      <c r="I31" s="1">
        <v>3</v>
      </c>
      <c r="J31" s="1">
        <v>3</v>
      </c>
      <c r="K31" s="1">
        <v>3</v>
      </c>
      <c r="L31" s="1">
        <v>3</v>
      </c>
      <c r="M31" s="1">
        <v>3</v>
      </c>
      <c r="N31" s="1">
        <v>3</v>
      </c>
      <c r="O31" s="20">
        <v>3</v>
      </c>
      <c r="P31" s="417"/>
    </row>
    <row r="32" spans="1:16" s="76" customFormat="1" ht="14.25">
      <c r="A32" s="1"/>
      <c r="B32" s="1" t="s">
        <v>3</v>
      </c>
      <c r="C32" s="2">
        <f t="shared" si="1"/>
        <v>39112</v>
      </c>
      <c r="D32" s="24" t="s">
        <v>282</v>
      </c>
      <c r="E32" s="24"/>
      <c r="F32" s="1">
        <v>2</v>
      </c>
      <c r="G32" s="1">
        <v>2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">
        <v>2</v>
      </c>
      <c r="N32" s="1">
        <v>2</v>
      </c>
      <c r="O32" s="20">
        <v>2</v>
      </c>
      <c r="P32" s="417"/>
    </row>
    <row r="33" spans="1:16" s="76" customFormat="1" ht="14.25">
      <c r="A33" s="1"/>
      <c r="B33" s="1" t="s">
        <v>4</v>
      </c>
      <c r="C33" s="2">
        <f t="shared" si="1"/>
        <v>39112</v>
      </c>
      <c r="D33" s="24" t="s">
        <v>282</v>
      </c>
      <c r="E33" s="24"/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">
        <v>2</v>
      </c>
      <c r="M33" s="1">
        <v>2</v>
      </c>
      <c r="N33" s="1">
        <v>2</v>
      </c>
      <c r="O33" s="20">
        <v>2</v>
      </c>
      <c r="P33" s="417"/>
    </row>
    <row r="34" spans="2:16" ht="13.5" thickBot="1">
      <c r="B34" s="1" t="s">
        <v>8</v>
      </c>
      <c r="C34" s="2">
        <f t="shared" si="1"/>
        <v>39112</v>
      </c>
      <c r="D34" s="24" t="s">
        <v>283</v>
      </c>
      <c r="E34" s="24"/>
      <c r="F34" s="1">
        <v>4</v>
      </c>
      <c r="G34" s="1">
        <v>4</v>
      </c>
      <c r="H34" s="1">
        <v>4</v>
      </c>
      <c r="I34" s="1">
        <v>4</v>
      </c>
      <c r="J34" s="1">
        <v>4</v>
      </c>
      <c r="K34" s="1">
        <v>4</v>
      </c>
      <c r="L34" s="1">
        <v>4</v>
      </c>
      <c r="M34" s="1">
        <v>4</v>
      </c>
      <c r="N34" s="1">
        <v>4</v>
      </c>
      <c r="O34" s="18">
        <v>4</v>
      </c>
      <c r="P34" s="417"/>
    </row>
    <row r="35" spans="1:16" s="75" customFormat="1" ht="16.5" thickBot="1" thickTop="1">
      <c r="A35" s="95" t="s">
        <v>10</v>
      </c>
      <c r="B35" s="164">
        <v>13</v>
      </c>
      <c r="C35" s="96">
        <f aca="true" t="shared" si="2" ref="C35:C50">$F$4</f>
        <v>39112</v>
      </c>
      <c r="D35" s="97" t="s">
        <v>205</v>
      </c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389" t="s">
        <v>130</v>
      </c>
    </row>
    <row r="36" spans="1:16" s="75" customFormat="1" ht="26.25" thickTop="1">
      <c r="A36" s="1"/>
      <c r="B36" s="1" t="s">
        <v>1</v>
      </c>
      <c r="C36" s="2">
        <f t="shared" si="2"/>
        <v>39112</v>
      </c>
      <c r="D36" s="24" t="s">
        <v>102</v>
      </c>
      <c r="E36" s="24"/>
      <c r="F36" s="1">
        <v>4</v>
      </c>
      <c r="G36" s="1">
        <v>2</v>
      </c>
      <c r="H36" s="1">
        <v>2</v>
      </c>
      <c r="I36" s="1">
        <v>1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5">
        <v>0</v>
      </c>
      <c r="P36" s="409"/>
    </row>
    <row r="37" spans="2:16" ht="13.5" thickBot="1">
      <c r="B37" s="1" t="s">
        <v>2</v>
      </c>
      <c r="C37" s="2">
        <f t="shared" si="2"/>
        <v>39112</v>
      </c>
      <c r="D37" s="24" t="s">
        <v>280</v>
      </c>
      <c r="E37" s="24"/>
      <c r="F37" s="1">
        <v>4</v>
      </c>
      <c r="G37" s="1">
        <v>3</v>
      </c>
      <c r="H37" s="1">
        <v>3</v>
      </c>
      <c r="I37" s="1">
        <v>3</v>
      </c>
      <c r="J37" s="1">
        <v>3</v>
      </c>
      <c r="K37" s="1">
        <v>3</v>
      </c>
      <c r="L37" s="1">
        <v>3</v>
      </c>
      <c r="M37" s="424" t="s">
        <v>129</v>
      </c>
      <c r="N37" s="424"/>
      <c r="O37" s="425"/>
      <c r="P37" s="409"/>
    </row>
    <row r="38" spans="1:16" s="76" customFormat="1" ht="16.5" thickBot="1" thickTop="1">
      <c r="A38" s="69" t="s">
        <v>11</v>
      </c>
      <c r="B38" s="161">
        <v>8</v>
      </c>
      <c r="C38" s="71">
        <f t="shared" si="2"/>
        <v>39112</v>
      </c>
      <c r="D38" s="72" t="s">
        <v>205</v>
      </c>
      <c r="E38" s="77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389" t="s">
        <v>130</v>
      </c>
    </row>
    <row r="39" spans="1:16" s="76" customFormat="1" ht="15" thickTop="1">
      <c r="A39" s="1"/>
      <c r="B39" s="1" t="s">
        <v>1</v>
      </c>
      <c r="C39" s="2">
        <f t="shared" si="2"/>
        <v>39112</v>
      </c>
      <c r="D39" s="24" t="s">
        <v>279</v>
      </c>
      <c r="E39" s="24" t="s">
        <v>265</v>
      </c>
      <c r="F39" s="1">
        <v>8</v>
      </c>
      <c r="G39" s="1">
        <v>8</v>
      </c>
      <c r="H39" s="1">
        <v>8</v>
      </c>
      <c r="I39" s="1">
        <v>8</v>
      </c>
      <c r="J39" s="1">
        <v>8</v>
      </c>
      <c r="K39" s="1">
        <v>8</v>
      </c>
      <c r="L39" s="1">
        <v>8</v>
      </c>
      <c r="M39" s="1">
        <v>4</v>
      </c>
      <c r="N39" s="1">
        <v>3</v>
      </c>
      <c r="O39" s="19">
        <v>0</v>
      </c>
      <c r="P39" s="409"/>
    </row>
    <row r="40" spans="2:16" ht="58.5" customHeight="1" thickBot="1">
      <c r="B40" s="1" t="s">
        <v>2</v>
      </c>
      <c r="C40" s="2">
        <f t="shared" si="2"/>
        <v>39112</v>
      </c>
      <c r="D40" s="88" t="s">
        <v>278</v>
      </c>
      <c r="E40" s="24" t="s">
        <v>265</v>
      </c>
      <c r="F40" s="1">
        <v>8</v>
      </c>
      <c r="G40" s="1">
        <v>8</v>
      </c>
      <c r="H40" s="1">
        <v>8</v>
      </c>
      <c r="I40" s="1">
        <v>8</v>
      </c>
      <c r="J40" s="1">
        <v>8</v>
      </c>
      <c r="K40" s="1">
        <v>8</v>
      </c>
      <c r="L40" s="1">
        <v>8</v>
      </c>
      <c r="M40" s="8">
        <v>4</v>
      </c>
      <c r="N40" s="11">
        <v>0</v>
      </c>
      <c r="O40" s="11">
        <v>0</v>
      </c>
      <c r="P40" s="392"/>
    </row>
    <row r="41" spans="1:16" s="75" customFormat="1" ht="16.5" thickBot="1" thickTop="1">
      <c r="A41" s="69" t="s">
        <v>12</v>
      </c>
      <c r="B41" s="161">
        <v>5</v>
      </c>
      <c r="C41" s="71">
        <f t="shared" si="2"/>
        <v>39112</v>
      </c>
      <c r="D41" s="72" t="s">
        <v>205</v>
      </c>
      <c r="E41" s="78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394" t="s">
        <v>34</v>
      </c>
    </row>
    <row r="42" spans="1:16" ht="13.5" thickTop="1">
      <c r="A42" s="8"/>
      <c r="B42" s="8" t="s">
        <v>1</v>
      </c>
      <c r="C42" s="2">
        <f t="shared" si="2"/>
        <v>39112</v>
      </c>
      <c r="D42" s="26" t="s">
        <v>103</v>
      </c>
      <c r="E42" s="26"/>
      <c r="F42" s="8">
        <v>8</v>
      </c>
      <c r="G42" s="8">
        <v>8</v>
      </c>
      <c r="H42" s="8">
        <v>8</v>
      </c>
      <c r="I42" s="8">
        <v>8</v>
      </c>
      <c r="J42" s="8">
        <v>8</v>
      </c>
      <c r="K42" s="8">
        <v>8</v>
      </c>
      <c r="L42" s="8">
        <v>8</v>
      </c>
      <c r="M42" s="8">
        <v>8</v>
      </c>
      <c r="N42" s="8">
        <v>8</v>
      </c>
      <c r="O42" s="8">
        <v>2</v>
      </c>
      <c r="P42" s="395"/>
    </row>
    <row r="43" spans="1:16" ht="12.75" customHeight="1" thickBot="1">
      <c r="A43" s="8"/>
      <c r="B43" s="8" t="s">
        <v>2</v>
      </c>
      <c r="C43" s="2">
        <f t="shared" si="2"/>
        <v>39112</v>
      </c>
      <c r="D43" s="26" t="s">
        <v>104</v>
      </c>
      <c r="E43" s="26"/>
      <c r="F43" s="8">
        <v>4</v>
      </c>
      <c r="G43" s="8">
        <v>4</v>
      </c>
      <c r="H43" s="8">
        <v>4</v>
      </c>
      <c r="I43" s="8">
        <v>4</v>
      </c>
      <c r="J43" s="8">
        <v>4</v>
      </c>
      <c r="K43" s="8">
        <v>4</v>
      </c>
      <c r="L43" s="8">
        <v>4</v>
      </c>
      <c r="M43" s="8">
        <v>4</v>
      </c>
      <c r="N43" s="8">
        <v>4</v>
      </c>
      <c r="O43" s="8">
        <v>2</v>
      </c>
      <c r="P43" s="396"/>
    </row>
    <row r="44" spans="1:16" s="75" customFormat="1" ht="16.5" thickBot="1" thickTop="1">
      <c r="A44" s="69" t="s">
        <v>13</v>
      </c>
      <c r="B44" s="161">
        <v>13</v>
      </c>
      <c r="C44" s="71">
        <f t="shared" si="2"/>
        <v>39112</v>
      </c>
      <c r="D44" s="72" t="s">
        <v>205</v>
      </c>
      <c r="E44" s="78"/>
      <c r="F44" s="74"/>
      <c r="G44" s="74"/>
      <c r="H44" s="74"/>
      <c r="I44" s="74"/>
      <c r="J44" s="74"/>
      <c r="K44" s="74"/>
      <c r="L44" s="44" t="s">
        <v>61</v>
      </c>
      <c r="M44" s="44" t="s">
        <v>61</v>
      </c>
      <c r="N44" s="44" t="s">
        <v>61</v>
      </c>
      <c r="O44" s="44" t="s">
        <v>61</v>
      </c>
      <c r="P44" s="417" t="s">
        <v>34</v>
      </c>
    </row>
    <row r="45" spans="2:16" ht="13.5" thickTop="1">
      <c r="B45" s="1" t="s">
        <v>1</v>
      </c>
      <c r="C45" s="2">
        <f t="shared" si="2"/>
        <v>39112</v>
      </c>
      <c r="D45" s="24" t="s">
        <v>105</v>
      </c>
      <c r="E45" s="26" t="s">
        <v>264</v>
      </c>
      <c r="F45" s="1">
        <v>4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395"/>
    </row>
    <row r="46" spans="2:16" ht="12.75">
      <c r="B46" s="1" t="s">
        <v>2</v>
      </c>
      <c r="C46" s="2">
        <f t="shared" si="2"/>
        <v>39112</v>
      </c>
      <c r="D46" s="24" t="s">
        <v>106</v>
      </c>
      <c r="E46" s="26" t="s">
        <v>264</v>
      </c>
      <c r="F46" s="1">
        <v>4</v>
      </c>
      <c r="G46" s="1">
        <v>2</v>
      </c>
      <c r="H46" s="1">
        <v>2</v>
      </c>
      <c r="I46" s="1">
        <v>2</v>
      </c>
      <c r="J46" s="1">
        <v>1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395"/>
    </row>
    <row r="47" spans="2:16" ht="12.75">
      <c r="B47" s="1" t="s">
        <v>3</v>
      </c>
      <c r="C47" s="2">
        <f t="shared" si="2"/>
        <v>39112</v>
      </c>
      <c r="D47" s="24" t="s">
        <v>107</v>
      </c>
      <c r="E47" s="26" t="s">
        <v>264</v>
      </c>
      <c r="F47" s="1">
        <v>12</v>
      </c>
      <c r="G47" s="1">
        <v>10</v>
      </c>
      <c r="H47" s="1">
        <v>10</v>
      </c>
      <c r="I47" s="1">
        <v>10</v>
      </c>
      <c r="J47" s="1">
        <v>10</v>
      </c>
      <c r="K47" s="1">
        <v>9</v>
      </c>
      <c r="L47" s="1">
        <v>6</v>
      </c>
      <c r="M47" s="1">
        <v>4</v>
      </c>
      <c r="N47" s="1">
        <v>2</v>
      </c>
      <c r="O47" s="1">
        <v>1</v>
      </c>
      <c r="P47" s="395"/>
    </row>
    <row r="48" spans="2:16" ht="12.75">
      <c r="B48" s="1" t="s">
        <v>4</v>
      </c>
      <c r="C48" s="2">
        <f t="shared" si="2"/>
        <v>39112</v>
      </c>
      <c r="D48" s="24" t="s">
        <v>108</v>
      </c>
      <c r="E48" s="26" t="s">
        <v>264</v>
      </c>
      <c r="F48" s="1">
        <v>8</v>
      </c>
      <c r="G48" s="1">
        <v>8</v>
      </c>
      <c r="H48" s="1">
        <v>8</v>
      </c>
      <c r="I48" s="1">
        <v>8</v>
      </c>
      <c r="J48" s="1">
        <v>8</v>
      </c>
      <c r="K48" s="1">
        <v>8</v>
      </c>
      <c r="L48" s="1">
        <v>8</v>
      </c>
      <c r="M48" s="1">
        <v>8</v>
      </c>
      <c r="N48" s="1">
        <v>8</v>
      </c>
      <c r="O48" s="1">
        <v>8</v>
      </c>
      <c r="P48" s="395"/>
    </row>
    <row r="49" spans="2:16" ht="12.75">
      <c r="B49" s="1" t="s">
        <v>8</v>
      </c>
      <c r="C49" s="2">
        <f t="shared" si="2"/>
        <v>39112</v>
      </c>
      <c r="D49" s="24" t="s">
        <v>109</v>
      </c>
      <c r="E49" s="26" t="s">
        <v>264</v>
      </c>
      <c r="F49" s="1">
        <v>4</v>
      </c>
      <c r="G49" s="1">
        <v>4</v>
      </c>
      <c r="H49" s="1">
        <v>4</v>
      </c>
      <c r="I49" s="1">
        <v>4</v>
      </c>
      <c r="J49" s="1">
        <v>4</v>
      </c>
      <c r="K49" s="1">
        <v>4</v>
      </c>
      <c r="L49" s="1">
        <v>4</v>
      </c>
      <c r="M49" s="1">
        <v>1</v>
      </c>
      <c r="N49" s="1">
        <v>1</v>
      </c>
      <c r="O49" s="1">
        <v>1</v>
      </c>
      <c r="P49" s="395"/>
    </row>
    <row r="50" spans="2:16" ht="13.5" thickBot="1">
      <c r="B50" s="1" t="s">
        <v>21</v>
      </c>
      <c r="C50" s="2">
        <f t="shared" si="2"/>
        <v>39112</v>
      </c>
      <c r="D50" s="24" t="s">
        <v>110</v>
      </c>
      <c r="E50" s="26" t="s">
        <v>264</v>
      </c>
      <c r="F50" s="1">
        <v>4</v>
      </c>
      <c r="G50" s="1">
        <v>4</v>
      </c>
      <c r="H50" s="1">
        <v>4</v>
      </c>
      <c r="I50" s="1">
        <v>4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">
        <v>3</v>
      </c>
      <c r="P50" s="396"/>
    </row>
    <row r="51" spans="1:16" s="75" customFormat="1" ht="16.5" customHeight="1" thickBot="1" thickTop="1">
      <c r="A51" s="69" t="s">
        <v>14</v>
      </c>
      <c r="B51" s="161">
        <v>1</v>
      </c>
      <c r="C51" s="71">
        <f aca="true" t="shared" si="3" ref="C51:C67">$F$4</f>
        <v>39112</v>
      </c>
      <c r="D51" s="72" t="s">
        <v>205</v>
      </c>
      <c r="E51" s="78"/>
      <c r="F51" s="74"/>
      <c r="G51" s="74"/>
      <c r="H51" s="74"/>
      <c r="I51" s="74"/>
      <c r="J51" s="74"/>
      <c r="K51" s="74"/>
      <c r="L51" s="44" t="s">
        <v>61</v>
      </c>
      <c r="M51" s="44" t="s">
        <v>61</v>
      </c>
      <c r="N51" s="74"/>
      <c r="O51" s="74"/>
      <c r="P51" s="410" t="s">
        <v>34</v>
      </c>
    </row>
    <row r="52" spans="1:16" ht="14.25" customHeight="1" thickBot="1" thickTop="1">
      <c r="A52" s="8"/>
      <c r="B52" s="1" t="s">
        <v>1</v>
      </c>
      <c r="C52" s="2">
        <f t="shared" si="3"/>
        <v>39112</v>
      </c>
      <c r="D52" s="26" t="s">
        <v>277</v>
      </c>
      <c r="E52" s="26" t="s">
        <v>264</v>
      </c>
      <c r="F52" s="8">
        <v>6</v>
      </c>
      <c r="G52" s="8">
        <v>6</v>
      </c>
      <c r="H52" s="8">
        <v>6</v>
      </c>
      <c r="I52" s="8">
        <v>6</v>
      </c>
      <c r="J52" s="8">
        <v>6</v>
      </c>
      <c r="K52" s="8">
        <v>6</v>
      </c>
      <c r="L52" s="8">
        <v>6</v>
      </c>
      <c r="M52" s="8">
        <v>6</v>
      </c>
      <c r="N52" s="8">
        <v>6</v>
      </c>
      <c r="O52" s="63">
        <v>6</v>
      </c>
      <c r="P52" s="411"/>
    </row>
    <row r="53" spans="1:16" s="75" customFormat="1" ht="16.5" customHeight="1" thickBot="1" thickTop="1">
      <c r="A53" s="69" t="s">
        <v>39</v>
      </c>
      <c r="B53" s="161">
        <v>8</v>
      </c>
      <c r="C53" s="71">
        <f t="shared" si="3"/>
        <v>39112</v>
      </c>
      <c r="D53" s="72" t="s">
        <v>205</v>
      </c>
      <c r="E53" s="78"/>
      <c r="F53" s="74"/>
      <c r="G53" s="74"/>
      <c r="H53" s="74"/>
      <c r="I53" s="74"/>
      <c r="J53" s="74"/>
      <c r="K53" s="74"/>
      <c r="L53" s="74"/>
      <c r="M53" s="44" t="s">
        <v>61</v>
      </c>
      <c r="N53" s="44" t="s">
        <v>61</v>
      </c>
      <c r="O53" s="44" t="s">
        <v>61</v>
      </c>
      <c r="P53" s="410" t="s">
        <v>34</v>
      </c>
    </row>
    <row r="54" spans="1:16" s="75" customFormat="1" ht="15.75" customHeight="1" thickTop="1">
      <c r="A54" s="8"/>
      <c r="B54" s="1" t="s">
        <v>1</v>
      </c>
      <c r="C54" s="2">
        <f t="shared" si="3"/>
        <v>39112</v>
      </c>
      <c r="D54" s="26" t="s">
        <v>118</v>
      </c>
      <c r="E54" s="26"/>
      <c r="F54" s="8">
        <v>2</v>
      </c>
      <c r="G54" s="8">
        <v>2</v>
      </c>
      <c r="H54" s="8">
        <v>2</v>
      </c>
      <c r="I54" s="8">
        <v>1</v>
      </c>
      <c r="J54" s="8">
        <v>1</v>
      </c>
      <c r="K54" s="8">
        <v>1</v>
      </c>
      <c r="L54" s="11">
        <v>0</v>
      </c>
      <c r="M54" s="11">
        <v>0</v>
      </c>
      <c r="N54" s="11">
        <v>0</v>
      </c>
      <c r="O54" s="15">
        <v>0</v>
      </c>
      <c r="P54" s="412"/>
    </row>
    <row r="55" spans="1:16" s="75" customFormat="1" ht="15" customHeight="1">
      <c r="A55" s="8"/>
      <c r="B55" s="1" t="s">
        <v>2</v>
      </c>
      <c r="C55" s="2">
        <f t="shared" si="3"/>
        <v>39112</v>
      </c>
      <c r="D55" s="26" t="s">
        <v>122</v>
      </c>
      <c r="E55" s="26"/>
      <c r="F55" s="8">
        <v>2</v>
      </c>
      <c r="G55" s="8">
        <v>2</v>
      </c>
      <c r="H55" s="8">
        <v>2</v>
      </c>
      <c r="I55" s="8">
        <v>2</v>
      </c>
      <c r="J55" s="8">
        <v>1</v>
      </c>
      <c r="K55" s="8">
        <v>1</v>
      </c>
      <c r="L55" s="11">
        <v>0</v>
      </c>
      <c r="M55" s="11">
        <v>0</v>
      </c>
      <c r="N55" s="11">
        <v>0</v>
      </c>
      <c r="O55" s="15">
        <v>0</v>
      </c>
      <c r="P55" s="412"/>
    </row>
    <row r="56" spans="1:16" s="75" customFormat="1" ht="15" customHeight="1">
      <c r="A56" s="8"/>
      <c r="B56" s="1" t="s">
        <v>3</v>
      </c>
      <c r="C56" s="2">
        <f t="shared" si="3"/>
        <v>39112</v>
      </c>
      <c r="D56" s="26" t="s">
        <v>121</v>
      </c>
      <c r="E56" s="26"/>
      <c r="F56" s="8">
        <v>4</v>
      </c>
      <c r="G56" s="8">
        <v>4</v>
      </c>
      <c r="H56" s="8">
        <v>4</v>
      </c>
      <c r="I56" s="8">
        <v>4</v>
      </c>
      <c r="J56" s="8">
        <v>4</v>
      </c>
      <c r="K56" s="8">
        <v>4</v>
      </c>
      <c r="L56" s="8">
        <v>4</v>
      </c>
      <c r="M56" s="8">
        <v>4</v>
      </c>
      <c r="N56" s="8">
        <v>4</v>
      </c>
      <c r="O56" s="20">
        <v>4</v>
      </c>
      <c r="P56" s="412"/>
    </row>
    <row r="57" spans="1:16" ht="25.5">
      <c r="A57" s="8"/>
      <c r="B57" s="1" t="s">
        <v>4</v>
      </c>
      <c r="C57" s="2">
        <f t="shared" si="3"/>
        <v>39112</v>
      </c>
      <c r="D57" s="26" t="s">
        <v>125</v>
      </c>
      <c r="E57" s="26"/>
      <c r="F57" s="8">
        <v>4</v>
      </c>
      <c r="G57" s="8">
        <v>4</v>
      </c>
      <c r="H57" s="8">
        <v>4</v>
      </c>
      <c r="I57" s="8">
        <v>4</v>
      </c>
      <c r="J57" s="8">
        <v>4</v>
      </c>
      <c r="K57" s="8">
        <v>11</v>
      </c>
      <c r="L57" s="8">
        <v>11</v>
      </c>
      <c r="M57" s="8">
        <v>11</v>
      </c>
      <c r="N57" s="8">
        <v>11</v>
      </c>
      <c r="O57" s="20">
        <v>11</v>
      </c>
      <c r="P57" s="412"/>
    </row>
    <row r="58" spans="1:16" ht="12.75">
      <c r="A58" s="8"/>
      <c r="B58" s="1" t="s">
        <v>8</v>
      </c>
      <c r="C58" s="2">
        <f t="shared" si="3"/>
        <v>39112</v>
      </c>
      <c r="D58" s="26" t="s">
        <v>120</v>
      </c>
      <c r="E58" s="26"/>
      <c r="F58" s="8">
        <v>3</v>
      </c>
      <c r="G58" s="8">
        <v>3</v>
      </c>
      <c r="H58" s="8">
        <v>3</v>
      </c>
      <c r="I58" s="8">
        <v>2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5">
        <v>0</v>
      </c>
      <c r="P58" s="412"/>
    </row>
    <row r="59" spans="1:16" ht="12.75">
      <c r="A59" s="8"/>
      <c r="B59" s="1" t="s">
        <v>21</v>
      </c>
      <c r="C59" s="2">
        <f t="shared" si="3"/>
        <v>39112</v>
      </c>
      <c r="D59" s="26" t="s">
        <v>119</v>
      </c>
      <c r="E59" s="26"/>
      <c r="F59" s="8">
        <v>2</v>
      </c>
      <c r="G59" s="8">
        <v>2</v>
      </c>
      <c r="H59" s="8">
        <v>2</v>
      </c>
      <c r="I59" s="8">
        <v>1</v>
      </c>
      <c r="J59" s="8">
        <v>1</v>
      </c>
      <c r="K59" s="8">
        <v>1</v>
      </c>
      <c r="L59" s="8">
        <v>1</v>
      </c>
      <c r="M59" s="8">
        <v>1</v>
      </c>
      <c r="N59" s="8">
        <v>1</v>
      </c>
      <c r="O59" s="20">
        <v>1</v>
      </c>
      <c r="P59" s="412"/>
    </row>
    <row r="60" spans="1:16" ht="26.25" thickBot="1">
      <c r="A60" s="8"/>
      <c r="B60" s="1" t="s">
        <v>25</v>
      </c>
      <c r="C60" s="2">
        <f t="shared" si="3"/>
        <v>39112</v>
      </c>
      <c r="D60" s="26" t="s">
        <v>123</v>
      </c>
      <c r="E60" s="26"/>
      <c r="F60" s="8">
        <v>3</v>
      </c>
      <c r="G60" s="8">
        <v>3</v>
      </c>
      <c r="H60" s="8">
        <v>3</v>
      </c>
      <c r="I60" s="8">
        <v>3</v>
      </c>
      <c r="J60" s="1">
        <v>3</v>
      </c>
      <c r="K60" s="8">
        <v>3</v>
      </c>
      <c r="L60" s="11">
        <v>0</v>
      </c>
      <c r="M60" s="11">
        <v>0</v>
      </c>
      <c r="N60" s="11">
        <v>0</v>
      </c>
      <c r="O60" s="101">
        <v>0</v>
      </c>
      <c r="P60" s="411"/>
    </row>
    <row r="61" spans="1:16" s="75" customFormat="1" ht="16.5" thickBot="1" thickTop="1">
      <c r="A61" s="95" t="s">
        <v>94</v>
      </c>
      <c r="B61" s="164">
        <v>3</v>
      </c>
      <c r="C61" s="96">
        <f t="shared" si="3"/>
        <v>39112</v>
      </c>
      <c r="D61" s="97" t="s">
        <v>205</v>
      </c>
      <c r="E61" s="102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389" t="s">
        <v>130</v>
      </c>
    </row>
    <row r="62" spans="1:16" ht="13.5" thickTop="1">
      <c r="A62" s="8"/>
      <c r="B62" s="1" t="s">
        <v>1</v>
      </c>
      <c r="C62" s="2">
        <f t="shared" si="3"/>
        <v>39112</v>
      </c>
      <c r="D62" s="26" t="s">
        <v>114</v>
      </c>
      <c r="E62" s="26" t="s">
        <v>136</v>
      </c>
      <c r="F62" s="8">
        <v>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392"/>
    </row>
    <row r="63" spans="1:16" ht="12.75">
      <c r="A63" s="8"/>
      <c r="B63" s="1" t="s">
        <v>2</v>
      </c>
      <c r="C63" s="2">
        <f t="shared" si="3"/>
        <v>39112</v>
      </c>
      <c r="D63" s="26" t="s">
        <v>115</v>
      </c>
      <c r="E63" s="26" t="s">
        <v>136</v>
      </c>
      <c r="F63" s="8">
        <v>2</v>
      </c>
      <c r="G63" s="8">
        <v>2</v>
      </c>
      <c r="H63" s="8">
        <v>2</v>
      </c>
      <c r="I63" s="8">
        <v>2</v>
      </c>
      <c r="J63" s="8">
        <v>2</v>
      </c>
      <c r="K63" s="8">
        <v>2</v>
      </c>
      <c r="L63" s="8">
        <v>1</v>
      </c>
      <c r="M63" s="8">
        <v>1</v>
      </c>
      <c r="N63" s="8">
        <v>1</v>
      </c>
      <c r="O63" s="11">
        <v>0</v>
      </c>
      <c r="P63" s="392"/>
    </row>
    <row r="64" spans="1:16" ht="12.75">
      <c r="A64" s="8"/>
      <c r="B64" s="1" t="s">
        <v>3</v>
      </c>
      <c r="C64" s="2">
        <f t="shared" si="3"/>
        <v>39112</v>
      </c>
      <c r="D64" s="26" t="s">
        <v>116</v>
      </c>
      <c r="E64" s="26" t="s">
        <v>136</v>
      </c>
      <c r="F64" s="8">
        <v>2</v>
      </c>
      <c r="G64" s="8">
        <v>2</v>
      </c>
      <c r="H64" s="8">
        <v>2</v>
      </c>
      <c r="I64" s="8">
        <v>2</v>
      </c>
      <c r="J64" s="8">
        <v>2</v>
      </c>
      <c r="K64" s="8">
        <v>2</v>
      </c>
      <c r="L64" s="8">
        <v>2</v>
      </c>
      <c r="M64" s="8">
        <v>2</v>
      </c>
      <c r="N64" s="8">
        <v>2</v>
      </c>
      <c r="O64" s="11">
        <v>0</v>
      </c>
      <c r="P64" s="392"/>
    </row>
    <row r="65" spans="1:16" ht="13.5" thickBot="1">
      <c r="A65" s="8"/>
      <c r="B65" s="1" t="s">
        <v>4</v>
      </c>
      <c r="C65" s="2">
        <f t="shared" si="3"/>
        <v>39112</v>
      </c>
      <c r="D65" s="26" t="s">
        <v>117</v>
      </c>
      <c r="E65" s="26" t="s">
        <v>136</v>
      </c>
      <c r="F65" s="8">
        <v>1</v>
      </c>
      <c r="G65" s="8">
        <v>1</v>
      </c>
      <c r="H65" s="8">
        <v>1</v>
      </c>
      <c r="I65" s="8">
        <v>1</v>
      </c>
      <c r="J65" s="8">
        <v>1</v>
      </c>
      <c r="K65" s="8">
        <v>1</v>
      </c>
      <c r="L65" s="8">
        <v>1</v>
      </c>
      <c r="M65" s="8">
        <v>1</v>
      </c>
      <c r="N65" s="8">
        <v>1</v>
      </c>
      <c r="O65" s="11">
        <v>0</v>
      </c>
      <c r="P65" s="392"/>
    </row>
    <row r="66" spans="1:16" s="75" customFormat="1" ht="16.5" thickBot="1" thickTop="1">
      <c r="A66" s="69" t="s">
        <v>111</v>
      </c>
      <c r="B66" s="161">
        <v>1</v>
      </c>
      <c r="C66" s="71">
        <f t="shared" si="3"/>
        <v>39112</v>
      </c>
      <c r="D66" s="72" t="s">
        <v>205</v>
      </c>
      <c r="E66" s="78"/>
      <c r="F66" s="74"/>
      <c r="G66" s="74"/>
      <c r="H66" s="74"/>
      <c r="I66" s="74"/>
      <c r="J66" s="418" t="s">
        <v>126</v>
      </c>
      <c r="K66" s="419"/>
      <c r="L66" s="419"/>
      <c r="M66" s="419"/>
      <c r="N66" s="419"/>
      <c r="O66" s="419"/>
      <c r="P66" s="420"/>
    </row>
    <row r="67" spans="1:16" ht="18" customHeight="1" thickBot="1" thickTop="1">
      <c r="A67" s="40"/>
      <c r="B67" s="40" t="s">
        <v>1</v>
      </c>
      <c r="C67" s="41">
        <f t="shared" si="3"/>
        <v>39112</v>
      </c>
      <c r="D67" s="26" t="s">
        <v>113</v>
      </c>
      <c r="E67" s="26"/>
      <c r="F67" s="8">
        <v>2</v>
      </c>
      <c r="G67" s="8">
        <v>2</v>
      </c>
      <c r="H67" s="40">
        <v>2</v>
      </c>
      <c r="I67" s="40">
        <v>0</v>
      </c>
      <c r="J67" s="421"/>
      <c r="K67" s="422"/>
      <c r="L67" s="422"/>
      <c r="M67" s="422"/>
      <c r="N67" s="422"/>
      <c r="O67" s="422"/>
      <c r="P67" s="423"/>
    </row>
    <row r="68" spans="1:16" ht="22.5" customHeight="1" thickBot="1" thickTop="1">
      <c r="A68" s="45"/>
      <c r="B68" s="46"/>
      <c r="C68" s="47"/>
      <c r="D68" s="48"/>
      <c r="E68" s="48"/>
      <c r="F68" s="46"/>
      <c r="G68" s="46"/>
      <c r="H68" s="46"/>
      <c r="I68" s="46"/>
      <c r="J68" s="89"/>
      <c r="K68" s="89"/>
      <c r="L68" s="89"/>
      <c r="M68" s="89"/>
      <c r="N68" s="89"/>
      <c r="O68" s="89"/>
      <c r="P68" s="90"/>
    </row>
    <row r="69" spans="1:15" ht="14.25" thickBot="1" thickTop="1">
      <c r="A69" s="35" t="s">
        <v>23</v>
      </c>
      <c r="B69" s="36"/>
      <c r="C69" s="36"/>
      <c r="D69" s="37"/>
      <c r="E69" s="37"/>
      <c r="F69" s="38">
        <f aca="true" t="shared" si="4" ref="F69:O69">F70+F75</f>
        <v>8</v>
      </c>
      <c r="G69" s="38">
        <f t="shared" si="4"/>
        <v>8</v>
      </c>
      <c r="H69" s="38">
        <f t="shared" si="4"/>
        <v>8</v>
      </c>
      <c r="I69" s="38">
        <f t="shared" si="4"/>
        <v>5</v>
      </c>
      <c r="J69" s="38">
        <f t="shared" si="4"/>
        <v>5</v>
      </c>
      <c r="K69" s="38">
        <f t="shared" si="4"/>
        <v>25</v>
      </c>
      <c r="L69" s="38">
        <f t="shared" si="4"/>
        <v>28</v>
      </c>
      <c r="M69" s="38">
        <f t="shared" si="4"/>
        <v>30</v>
      </c>
      <c r="N69" s="38">
        <f t="shared" si="4"/>
        <v>32</v>
      </c>
      <c r="O69" s="38">
        <f t="shared" si="4"/>
        <v>34</v>
      </c>
    </row>
    <row r="70" spans="1:16" s="75" customFormat="1" ht="16.5" thickBot="1" thickTop="1">
      <c r="A70" s="79" t="s">
        <v>22</v>
      </c>
      <c r="B70" s="79"/>
      <c r="C70" s="79"/>
      <c r="D70" s="72" t="s">
        <v>33</v>
      </c>
      <c r="E70" s="78"/>
      <c r="F70" s="80">
        <f aca="true" t="shared" si="5" ref="F70:O70">SUM(F71:F74)</f>
        <v>8</v>
      </c>
      <c r="G70" s="80">
        <f t="shared" si="5"/>
        <v>8</v>
      </c>
      <c r="H70" s="80">
        <f t="shared" si="5"/>
        <v>8</v>
      </c>
      <c r="I70" s="80">
        <f t="shared" si="5"/>
        <v>5</v>
      </c>
      <c r="J70" s="80">
        <f t="shared" si="5"/>
        <v>5</v>
      </c>
      <c r="K70" s="80">
        <f t="shared" si="5"/>
        <v>5</v>
      </c>
      <c r="L70" s="80">
        <f t="shared" si="5"/>
        <v>5</v>
      </c>
      <c r="M70" s="80">
        <f t="shared" si="5"/>
        <v>5</v>
      </c>
      <c r="N70" s="80">
        <f t="shared" si="5"/>
        <v>5</v>
      </c>
      <c r="O70" s="80">
        <f t="shared" si="5"/>
        <v>5</v>
      </c>
      <c r="P70" s="394" t="s">
        <v>34</v>
      </c>
    </row>
    <row r="71" spans="2:16" ht="13.5" thickTop="1">
      <c r="B71" s="1" t="s">
        <v>1</v>
      </c>
      <c r="D71" s="27" t="s">
        <v>112</v>
      </c>
      <c r="E71" s="27" t="s">
        <v>271</v>
      </c>
      <c r="F71" s="1">
        <v>4</v>
      </c>
      <c r="G71" s="1">
        <v>4</v>
      </c>
      <c r="H71" s="1">
        <v>4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395"/>
    </row>
    <row r="72" spans="2:16" ht="25.5">
      <c r="B72" s="1" t="s">
        <v>2</v>
      </c>
      <c r="C72" s="34" t="s">
        <v>81</v>
      </c>
      <c r="D72" s="27" t="s">
        <v>77</v>
      </c>
      <c r="E72" s="27" t="s">
        <v>272</v>
      </c>
      <c r="F72" s="1">
        <v>4</v>
      </c>
      <c r="G72" s="1">
        <v>4</v>
      </c>
      <c r="H72" s="1">
        <v>4</v>
      </c>
      <c r="I72" s="1">
        <v>4</v>
      </c>
      <c r="J72" s="1">
        <v>4</v>
      </c>
      <c r="K72" s="1">
        <v>4</v>
      </c>
      <c r="L72" s="1">
        <v>4</v>
      </c>
      <c r="M72" s="1">
        <v>4</v>
      </c>
      <c r="N72" s="1">
        <v>4</v>
      </c>
      <c r="O72" s="1">
        <v>4</v>
      </c>
      <c r="P72" s="395"/>
    </row>
    <row r="73" ht="12.75">
      <c r="P73" s="395"/>
    </row>
    <row r="74" ht="13.5" thickBot="1">
      <c r="P74" s="396"/>
    </row>
    <row r="75" spans="1:16" s="75" customFormat="1" ht="16.5" thickBot="1" thickTop="1">
      <c r="A75" s="79" t="s">
        <v>24</v>
      </c>
      <c r="B75" s="79"/>
      <c r="C75" s="79"/>
      <c r="D75" s="72" t="s">
        <v>124</v>
      </c>
      <c r="E75" s="78"/>
      <c r="F75" s="80">
        <f aca="true" t="shared" si="6" ref="F75:O75">SUM(F76:F85)</f>
        <v>0</v>
      </c>
      <c r="G75" s="80">
        <f t="shared" si="6"/>
        <v>0</v>
      </c>
      <c r="H75" s="80">
        <f t="shared" si="6"/>
        <v>0</v>
      </c>
      <c r="I75" s="80">
        <f t="shared" si="6"/>
        <v>0</v>
      </c>
      <c r="J75" s="80">
        <f t="shared" si="6"/>
        <v>0</v>
      </c>
      <c r="K75" s="80">
        <f t="shared" si="6"/>
        <v>20</v>
      </c>
      <c r="L75" s="80">
        <f t="shared" si="6"/>
        <v>23</v>
      </c>
      <c r="M75" s="80">
        <f t="shared" si="6"/>
        <v>25</v>
      </c>
      <c r="N75" s="80">
        <f t="shared" si="6"/>
        <v>27</v>
      </c>
      <c r="O75" s="80">
        <f t="shared" si="6"/>
        <v>29</v>
      </c>
      <c r="P75" s="394"/>
    </row>
    <row r="76" spans="2:16" ht="13.5" thickTop="1">
      <c r="B76" s="1" t="s">
        <v>1</v>
      </c>
      <c r="D76" s="27" t="s">
        <v>223</v>
      </c>
      <c r="E76" s="27" t="s">
        <v>273</v>
      </c>
      <c r="F76" s="1" t="s">
        <v>28</v>
      </c>
      <c r="G76" s="1" t="s">
        <v>28</v>
      </c>
      <c r="H76" s="1" t="s">
        <v>28</v>
      </c>
      <c r="I76" s="1" t="s">
        <v>28</v>
      </c>
      <c r="J76" s="1" t="s">
        <v>28</v>
      </c>
      <c r="K76" s="1">
        <v>3</v>
      </c>
      <c r="L76" s="1">
        <v>4</v>
      </c>
      <c r="M76" s="1">
        <v>6</v>
      </c>
      <c r="N76" s="1">
        <v>7</v>
      </c>
      <c r="O76" s="1">
        <v>8</v>
      </c>
      <c r="P76" s="395"/>
    </row>
    <row r="77" spans="2:16" ht="12.75">
      <c r="B77" s="1" t="s">
        <v>2</v>
      </c>
      <c r="D77" s="27" t="s">
        <v>224</v>
      </c>
      <c r="E77" s="27" t="s">
        <v>266</v>
      </c>
      <c r="F77" s="1" t="s">
        <v>28</v>
      </c>
      <c r="G77" s="1" t="s">
        <v>28</v>
      </c>
      <c r="H77" s="1" t="s">
        <v>28</v>
      </c>
      <c r="I77" s="1" t="s">
        <v>28</v>
      </c>
      <c r="J77" s="1" t="s">
        <v>28</v>
      </c>
      <c r="K77" s="1">
        <v>4</v>
      </c>
      <c r="L77" s="1">
        <v>5</v>
      </c>
      <c r="M77" s="1">
        <v>5</v>
      </c>
      <c r="N77" s="1">
        <v>5</v>
      </c>
      <c r="O77" s="1">
        <v>5</v>
      </c>
      <c r="P77" s="395"/>
    </row>
    <row r="78" spans="2:16" ht="12.75">
      <c r="B78" s="1" t="s">
        <v>3</v>
      </c>
      <c r="D78" s="27" t="s">
        <v>225</v>
      </c>
      <c r="E78" s="27" t="s">
        <v>263</v>
      </c>
      <c r="F78" s="1" t="s">
        <v>28</v>
      </c>
      <c r="G78" s="1" t="s">
        <v>28</v>
      </c>
      <c r="H78" s="1" t="s">
        <v>28</v>
      </c>
      <c r="I78" s="1" t="s">
        <v>28</v>
      </c>
      <c r="J78" s="1" t="s">
        <v>28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395"/>
    </row>
    <row r="79" spans="2:16" ht="12.75">
      <c r="B79" s="1" t="s">
        <v>4</v>
      </c>
      <c r="D79" s="27" t="s">
        <v>226</v>
      </c>
      <c r="E79" s="27" t="s">
        <v>266</v>
      </c>
      <c r="F79" s="1" t="s">
        <v>28</v>
      </c>
      <c r="G79" s="1" t="s">
        <v>28</v>
      </c>
      <c r="H79" s="1" t="s">
        <v>28</v>
      </c>
      <c r="I79" s="1" t="s">
        <v>28</v>
      </c>
      <c r="J79" s="1" t="s">
        <v>28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395"/>
    </row>
    <row r="80" spans="2:16" ht="12.75">
      <c r="B80" s="1" t="s">
        <v>8</v>
      </c>
      <c r="D80" s="27" t="s">
        <v>227</v>
      </c>
      <c r="E80" s="27" t="s">
        <v>274</v>
      </c>
      <c r="F80" s="1" t="s">
        <v>28</v>
      </c>
      <c r="G80" s="1" t="s">
        <v>28</v>
      </c>
      <c r="H80" s="1" t="s">
        <v>28</v>
      </c>
      <c r="I80" s="1" t="s">
        <v>28</v>
      </c>
      <c r="J80" s="1" t="s">
        <v>28</v>
      </c>
      <c r="K80" s="1">
        <v>7</v>
      </c>
      <c r="L80" s="1">
        <v>7</v>
      </c>
      <c r="M80" s="1">
        <v>7</v>
      </c>
      <c r="N80" s="1">
        <v>8</v>
      </c>
      <c r="O80" s="1">
        <v>8</v>
      </c>
      <c r="P80" s="395"/>
    </row>
    <row r="81" spans="2:16" ht="12.75">
      <c r="B81" s="1" t="s">
        <v>21</v>
      </c>
      <c r="D81" s="27" t="s">
        <v>228</v>
      </c>
      <c r="E81" s="27" t="s">
        <v>265</v>
      </c>
      <c r="F81" s="1" t="s">
        <v>28</v>
      </c>
      <c r="G81" s="1" t="s">
        <v>28</v>
      </c>
      <c r="H81" s="1" t="s">
        <v>28</v>
      </c>
      <c r="I81" s="1" t="s">
        <v>28</v>
      </c>
      <c r="J81" s="1" t="s">
        <v>28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395"/>
    </row>
    <row r="82" spans="2:16" ht="12.75">
      <c r="B82" s="1" t="s">
        <v>25</v>
      </c>
      <c r="D82" s="27" t="s">
        <v>229</v>
      </c>
      <c r="E82" s="27" t="s">
        <v>275</v>
      </c>
      <c r="F82" s="1" t="s">
        <v>28</v>
      </c>
      <c r="G82" s="1" t="s">
        <v>28</v>
      </c>
      <c r="H82" s="1" t="s">
        <v>28</v>
      </c>
      <c r="I82" s="1" t="s">
        <v>28</v>
      </c>
      <c r="J82" s="1" t="s">
        <v>28</v>
      </c>
      <c r="K82" s="1">
        <v>1</v>
      </c>
      <c r="L82" s="1">
        <v>1</v>
      </c>
      <c r="M82" s="1">
        <v>1</v>
      </c>
      <c r="N82" s="1">
        <v>1</v>
      </c>
      <c r="O82" s="1">
        <v>1</v>
      </c>
      <c r="P82" s="395"/>
    </row>
    <row r="83" spans="2:16" ht="12.75">
      <c r="B83" s="1" t="s">
        <v>26</v>
      </c>
      <c r="D83" s="27" t="s">
        <v>78</v>
      </c>
      <c r="E83" s="27" t="s">
        <v>271</v>
      </c>
      <c r="F83" s="1" t="s">
        <v>28</v>
      </c>
      <c r="G83" s="1" t="s">
        <v>28</v>
      </c>
      <c r="H83" s="1" t="s">
        <v>28</v>
      </c>
      <c r="I83" s="1" t="s">
        <v>28</v>
      </c>
      <c r="J83" s="1" t="s">
        <v>28</v>
      </c>
      <c r="K83" s="1">
        <v>5</v>
      </c>
      <c r="L83" s="1">
        <v>5</v>
      </c>
      <c r="M83" s="1">
        <v>5</v>
      </c>
      <c r="N83" s="1">
        <v>5</v>
      </c>
      <c r="O83" s="1">
        <v>5</v>
      </c>
      <c r="P83" s="395"/>
    </row>
    <row r="84" spans="2:16" ht="12.75">
      <c r="B84" s="1" t="s">
        <v>27</v>
      </c>
      <c r="D84" s="27" t="s">
        <v>128</v>
      </c>
      <c r="P84" s="395"/>
    </row>
    <row r="85" spans="2:16" ht="26.25" thickBot="1">
      <c r="B85" s="1" t="s">
        <v>27</v>
      </c>
      <c r="C85" s="2">
        <v>38754</v>
      </c>
      <c r="D85" s="27" t="s">
        <v>127</v>
      </c>
      <c r="E85" s="27" t="s">
        <v>271</v>
      </c>
      <c r="F85" s="92"/>
      <c r="G85" s="93"/>
      <c r="H85" s="93"/>
      <c r="I85" s="93"/>
      <c r="J85" s="93"/>
      <c r="K85" s="94"/>
      <c r="L85" s="1">
        <v>1</v>
      </c>
      <c r="M85" s="1">
        <v>1</v>
      </c>
      <c r="N85" s="1">
        <v>1</v>
      </c>
      <c r="O85" s="1">
        <v>2</v>
      </c>
      <c r="P85" s="396"/>
    </row>
    <row r="86" spans="1:16" ht="22.5" customHeight="1" thickBot="1" thickTop="1">
      <c r="A86" s="45"/>
      <c r="B86" s="46"/>
      <c r="C86" s="47"/>
      <c r="D86" s="48"/>
      <c r="E86" s="48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55"/>
    </row>
    <row r="87" spans="1:4" ht="13.5" thickTop="1">
      <c r="A87" s="49"/>
      <c r="D87" s="49" t="s">
        <v>84</v>
      </c>
    </row>
    <row r="88" spans="1:8" ht="13.5" thickBot="1">
      <c r="A88" s="50"/>
      <c r="B88" s="50"/>
      <c r="C88" s="50"/>
      <c r="D88" s="50" t="s">
        <v>87</v>
      </c>
      <c r="E88" s="50" t="s">
        <v>85</v>
      </c>
      <c r="F88" s="50" t="s">
        <v>86</v>
      </c>
      <c r="G88" s="50" t="s">
        <v>92</v>
      </c>
      <c r="H88" s="50" t="s">
        <v>93</v>
      </c>
    </row>
    <row r="89" spans="4:8" ht="13.5" thickTop="1">
      <c r="D89" s="58" t="s">
        <v>262</v>
      </c>
      <c r="E89" s="1">
        <v>44</v>
      </c>
      <c r="F89" s="1">
        <v>6</v>
      </c>
      <c r="G89" s="1">
        <f>E89-F89</f>
        <v>38</v>
      </c>
      <c r="H89" s="1">
        <v>24</v>
      </c>
    </row>
    <row r="90" spans="4:8" ht="12.75">
      <c r="D90" s="58" t="s">
        <v>263</v>
      </c>
      <c r="E90" s="1">
        <v>56</v>
      </c>
      <c r="F90" s="1">
        <v>11</v>
      </c>
      <c r="G90" s="1">
        <f aca="true" t="shared" si="7" ref="G90:G99">E90-F90</f>
        <v>45</v>
      </c>
      <c r="H90" s="1">
        <v>44</v>
      </c>
    </row>
    <row r="91" spans="4:8" ht="12.75">
      <c r="D91" s="58" t="s">
        <v>264</v>
      </c>
      <c r="E91" s="1">
        <v>45</v>
      </c>
      <c r="F91" s="1">
        <v>8</v>
      </c>
      <c r="G91" s="1">
        <f t="shared" si="7"/>
        <v>37</v>
      </c>
      <c r="H91" s="1">
        <v>42</v>
      </c>
    </row>
    <row r="92" spans="4:8" ht="12.75">
      <c r="D92" s="58" t="s">
        <v>265</v>
      </c>
      <c r="E92" s="1">
        <v>45</v>
      </c>
      <c r="F92" s="1">
        <v>15</v>
      </c>
      <c r="G92" s="1">
        <f t="shared" si="7"/>
        <v>30</v>
      </c>
      <c r="H92" s="1">
        <v>48</v>
      </c>
    </row>
    <row r="93" spans="4:8" ht="12.75">
      <c r="D93" s="58" t="s">
        <v>266</v>
      </c>
      <c r="E93" s="1">
        <v>56</v>
      </c>
      <c r="F93" s="1">
        <v>20</v>
      </c>
      <c r="G93" s="1">
        <f t="shared" si="7"/>
        <v>36</v>
      </c>
      <c r="H93" s="1">
        <v>20</v>
      </c>
    </row>
    <row r="94" spans="4:8" ht="13.5" thickBot="1">
      <c r="D94" s="58" t="s">
        <v>136</v>
      </c>
      <c r="E94" s="1">
        <v>40</v>
      </c>
      <c r="F94" s="1">
        <v>0</v>
      </c>
      <c r="G94" s="1">
        <f t="shared" si="7"/>
        <v>40</v>
      </c>
      <c r="H94" s="1">
        <v>30</v>
      </c>
    </row>
    <row r="95" spans="1:8" ht="14.25" thickBot="1" thickTop="1">
      <c r="A95" s="51"/>
      <c r="B95" s="52"/>
      <c r="C95" s="52"/>
      <c r="D95" s="59" t="s">
        <v>148</v>
      </c>
      <c r="E95" s="52">
        <f>SUM(E89:E94)</f>
        <v>286</v>
      </c>
      <c r="F95" s="52">
        <f>SUM(F89:F94)</f>
        <v>60</v>
      </c>
      <c r="G95" s="52">
        <f t="shared" si="7"/>
        <v>226</v>
      </c>
      <c r="H95" s="52">
        <f>SUM(H89:H94)</f>
        <v>208</v>
      </c>
    </row>
    <row r="96" spans="4:7" ht="13.5" thickTop="1">
      <c r="D96" s="58" t="s">
        <v>251</v>
      </c>
      <c r="E96" s="1">
        <v>5</v>
      </c>
      <c r="F96" s="1">
        <v>0</v>
      </c>
      <c r="G96" s="1">
        <f t="shared" si="7"/>
        <v>5</v>
      </c>
    </row>
    <row r="97" spans="4:8" ht="12.75">
      <c r="D97" s="58" t="s">
        <v>260</v>
      </c>
      <c r="E97" s="1"/>
      <c r="G97" s="1">
        <f t="shared" si="7"/>
        <v>0</v>
      </c>
      <c r="H97" s="1">
        <v>0</v>
      </c>
    </row>
    <row r="98" spans="4:8" ht="12.75">
      <c r="D98" s="58" t="s">
        <v>261</v>
      </c>
      <c r="E98" s="1"/>
      <c r="G98" s="1">
        <f t="shared" si="7"/>
        <v>0</v>
      </c>
      <c r="H98" s="1">
        <v>0</v>
      </c>
    </row>
    <row r="99" spans="4:8" ht="12.75">
      <c r="D99" s="58" t="s">
        <v>259</v>
      </c>
      <c r="E99" s="1"/>
      <c r="G99" s="1">
        <f t="shared" si="7"/>
        <v>0</v>
      </c>
      <c r="H99" s="1">
        <v>0</v>
      </c>
    </row>
  </sheetData>
  <mergeCells count="22">
    <mergeCell ref="P6:P9"/>
    <mergeCell ref="P10:P14"/>
    <mergeCell ref="P22:P28"/>
    <mergeCell ref="C3:C4"/>
    <mergeCell ref="E3:E4"/>
    <mergeCell ref="P3:P4"/>
    <mergeCell ref="A5:D5"/>
    <mergeCell ref="A3:A4"/>
    <mergeCell ref="P70:P74"/>
    <mergeCell ref="P75:P85"/>
    <mergeCell ref="P29:P34"/>
    <mergeCell ref="P35:P37"/>
    <mergeCell ref="P44:P50"/>
    <mergeCell ref="P61:P65"/>
    <mergeCell ref="J66:P67"/>
    <mergeCell ref="M37:O37"/>
    <mergeCell ref="P38:P40"/>
    <mergeCell ref="P41:P43"/>
    <mergeCell ref="P51:P52"/>
    <mergeCell ref="P53:P60"/>
    <mergeCell ref="N20:O20"/>
    <mergeCell ref="P15:P21"/>
  </mergeCells>
  <printOptions horizontalCentered="1" verticalCentered="1"/>
  <pageMargins left="0.25" right="0.25" top="0.4" bottom="0.25" header="0.25" footer="0.25"/>
  <pageSetup fitToHeight="1" fitToWidth="1" horizontalDpi="300" verticalDpi="300" orientation="portrait" paperSize="5" scale="58" r:id="rId2"/>
  <headerFooter alignWithMargins="0">
    <oddHeader>&amp;L&amp;F&amp;C&amp;A&amp;R&amp;D  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zoomScale="80" zoomScaleNormal="80" workbookViewId="0" topLeftCell="E1">
      <selection activeCell="D4" sqref="D4"/>
    </sheetView>
  </sheetViews>
  <sheetFormatPr defaultColWidth="9.140625" defaultRowHeight="12.75"/>
  <cols>
    <col min="1" max="1" width="6.00390625" style="1" customWidth="1"/>
    <col min="2" max="2" width="8.28125" style="1" bestFit="1" customWidth="1"/>
    <col min="3" max="3" width="10.8515625" style="1" bestFit="1" customWidth="1"/>
    <col min="4" max="4" width="38.421875" style="91" customWidth="1"/>
    <col min="5" max="5" width="10.421875" style="27" customWidth="1"/>
    <col min="6" max="15" width="8.00390625" style="1" bestFit="1" customWidth="1"/>
    <col min="16" max="16" width="12.57421875" style="56" customWidth="1"/>
    <col min="17" max="16384" width="9.140625" style="1" customWidth="1"/>
  </cols>
  <sheetData>
    <row r="1" spans="4:16" ht="409.5" customHeight="1">
      <c r="D1" s="105"/>
      <c r="E1" s="23"/>
      <c r="P1" s="54"/>
    </row>
    <row r="2" spans="2:16" ht="15.75" customHeight="1" thickBot="1">
      <c r="B2" s="180">
        <f>SUM(B6,B11,B16,B18,B27,B29,B34,B36,B43,B46,B50,B52,B55,B58,B61,B64,B67,B70,B75)</f>
        <v>87</v>
      </c>
      <c r="C2" s="181">
        <f>SUM(B6,B16,B27,B34)</f>
        <v>11</v>
      </c>
      <c r="D2" s="105"/>
      <c r="E2" s="236" t="s">
        <v>231</v>
      </c>
      <c r="P2" s="54"/>
    </row>
    <row r="3" spans="1:16" s="135" customFormat="1" ht="13.5" customHeight="1">
      <c r="A3" s="371" t="s">
        <v>173</v>
      </c>
      <c r="B3" s="162" t="s">
        <v>174</v>
      </c>
      <c r="C3" s="368" t="s">
        <v>20</v>
      </c>
      <c r="D3" s="137" t="s">
        <v>29</v>
      </c>
      <c r="E3" s="406" t="s">
        <v>230</v>
      </c>
      <c r="F3" s="138" t="s">
        <v>17</v>
      </c>
      <c r="G3" s="138" t="s">
        <v>18</v>
      </c>
      <c r="H3" s="138" t="s">
        <v>19</v>
      </c>
      <c r="I3" s="138" t="s">
        <v>15</v>
      </c>
      <c r="J3" s="138" t="s">
        <v>16</v>
      </c>
      <c r="K3" s="138" t="s">
        <v>17</v>
      </c>
      <c r="L3" s="138" t="s">
        <v>18</v>
      </c>
      <c r="M3" s="138" t="s">
        <v>19</v>
      </c>
      <c r="N3" s="138" t="s">
        <v>15</v>
      </c>
      <c r="O3" s="138" t="s">
        <v>16</v>
      </c>
      <c r="P3" s="373" t="s">
        <v>37</v>
      </c>
    </row>
    <row r="4" spans="1:16" s="135" customFormat="1" ht="12.75">
      <c r="A4" s="372"/>
      <c r="B4" s="140" t="s">
        <v>175</v>
      </c>
      <c r="C4" s="369"/>
      <c r="D4" s="141"/>
      <c r="E4" s="407"/>
      <c r="F4" s="142">
        <v>39126</v>
      </c>
      <c r="G4" s="142">
        <f>F4+1</f>
        <v>39127</v>
      </c>
      <c r="H4" s="142">
        <f aca="true" t="shared" si="0" ref="H4:O4">G4+1</f>
        <v>39128</v>
      </c>
      <c r="I4" s="142">
        <f t="shared" si="0"/>
        <v>39129</v>
      </c>
      <c r="J4" s="142">
        <f t="shared" si="0"/>
        <v>39130</v>
      </c>
      <c r="K4" s="142">
        <f>J4+3</f>
        <v>39133</v>
      </c>
      <c r="L4" s="142">
        <f t="shared" si="0"/>
        <v>39134</v>
      </c>
      <c r="M4" s="142">
        <f t="shared" si="0"/>
        <v>39135</v>
      </c>
      <c r="N4" s="142">
        <f t="shared" si="0"/>
        <v>39136</v>
      </c>
      <c r="O4" s="142">
        <f t="shared" si="0"/>
        <v>39137</v>
      </c>
      <c r="P4" s="374"/>
    </row>
    <row r="5" spans="1:16" ht="13.5" thickBot="1">
      <c r="A5" s="370" t="s">
        <v>36</v>
      </c>
      <c r="B5" s="370"/>
      <c r="C5" s="370"/>
      <c r="D5" s="370"/>
      <c r="E5" s="39"/>
      <c r="F5" s="5">
        <f aca="true" t="shared" si="1" ref="F5:M5">IF(SUM(F6:F76)&gt;0,SUM(F6:F76),"")</f>
        <v>267</v>
      </c>
      <c r="G5" s="5">
        <f t="shared" si="1"/>
        <v>250</v>
      </c>
      <c r="H5" s="5">
        <f t="shared" si="1"/>
        <v>238</v>
      </c>
      <c r="I5" s="5">
        <f t="shared" si="1"/>
        <v>245</v>
      </c>
      <c r="J5" s="5">
        <f t="shared" si="1"/>
        <v>235</v>
      </c>
      <c r="K5" s="5">
        <f t="shared" si="1"/>
        <v>189</v>
      </c>
      <c r="L5" s="5">
        <f t="shared" si="1"/>
        <v>178</v>
      </c>
      <c r="M5" s="5">
        <f t="shared" si="1"/>
        <v>178</v>
      </c>
      <c r="N5" s="5">
        <f>IF(SUM(N6:N75)&gt;0,SUM(N6:N75),"")</f>
        <v>154</v>
      </c>
      <c r="O5" s="5">
        <f>IF(SUM(O6:O75)&gt;0,SUM(O6:O75),"")</f>
        <v>124</v>
      </c>
      <c r="P5" s="136" t="s">
        <v>202</v>
      </c>
    </row>
    <row r="6" spans="1:16" s="174" customFormat="1" ht="16.5" thickBot="1" thickTop="1">
      <c r="A6" s="222" t="s">
        <v>0</v>
      </c>
      <c r="B6" s="164">
        <v>3</v>
      </c>
      <c r="C6" s="223">
        <f aca="true" t="shared" si="2" ref="C6:C54">$F$4</f>
        <v>39126</v>
      </c>
      <c r="D6" s="224" t="s">
        <v>205</v>
      </c>
      <c r="E6" s="225"/>
      <c r="F6" s="222"/>
      <c r="G6" s="227"/>
      <c r="H6" s="227"/>
      <c r="I6" s="227"/>
      <c r="J6" s="227"/>
      <c r="K6" s="227"/>
      <c r="L6" s="227"/>
      <c r="M6" s="227"/>
      <c r="N6" s="227"/>
      <c r="O6" s="227"/>
      <c r="P6" s="389" t="s">
        <v>130</v>
      </c>
    </row>
    <row r="7" spans="1:16" ht="13.5" thickTop="1">
      <c r="A7" s="203"/>
      <c r="B7" s="184" t="s">
        <v>1</v>
      </c>
      <c r="C7" s="204">
        <f t="shared" si="2"/>
        <v>39126</v>
      </c>
      <c r="D7" s="205" t="s">
        <v>133</v>
      </c>
      <c r="E7" s="206" t="s">
        <v>263</v>
      </c>
      <c r="F7" s="203">
        <v>4</v>
      </c>
      <c r="G7" s="203">
        <v>4</v>
      </c>
      <c r="H7" s="203">
        <v>3</v>
      </c>
      <c r="I7" s="203">
        <v>2</v>
      </c>
      <c r="J7" s="203">
        <v>2</v>
      </c>
      <c r="K7" s="216">
        <v>0</v>
      </c>
      <c r="L7" s="216">
        <v>0</v>
      </c>
      <c r="M7" s="216">
        <v>0</v>
      </c>
      <c r="N7" s="216">
        <v>0</v>
      </c>
      <c r="O7" s="19">
        <v>0</v>
      </c>
      <c r="P7" s="409"/>
    </row>
    <row r="8" spans="1:16" ht="12.75">
      <c r="A8" s="207"/>
      <c r="B8" s="188" t="s">
        <v>2</v>
      </c>
      <c r="C8" s="208">
        <f t="shared" si="2"/>
        <v>39126</v>
      </c>
      <c r="D8" s="209" t="s">
        <v>132</v>
      </c>
      <c r="E8" s="210" t="s">
        <v>263</v>
      </c>
      <c r="F8" s="207">
        <v>1</v>
      </c>
      <c r="G8" s="207">
        <v>1</v>
      </c>
      <c r="H8" s="207">
        <v>1</v>
      </c>
      <c r="I8" s="207">
        <v>1</v>
      </c>
      <c r="J8" s="207">
        <v>1</v>
      </c>
      <c r="K8" s="207">
        <v>1</v>
      </c>
      <c r="L8" s="207">
        <v>1</v>
      </c>
      <c r="M8" s="207">
        <v>1</v>
      </c>
      <c r="N8" s="217">
        <v>0</v>
      </c>
      <c r="O8" s="218">
        <v>0</v>
      </c>
      <c r="P8" s="409"/>
    </row>
    <row r="9" spans="1:16" ht="12.75">
      <c r="A9" s="207"/>
      <c r="B9" s="188" t="s">
        <v>3</v>
      </c>
      <c r="C9" s="208">
        <f t="shared" si="2"/>
        <v>39126</v>
      </c>
      <c r="D9" s="209" t="s">
        <v>134</v>
      </c>
      <c r="E9" s="210" t="s">
        <v>263</v>
      </c>
      <c r="F9" s="207">
        <v>1</v>
      </c>
      <c r="G9" s="207">
        <v>1</v>
      </c>
      <c r="H9" s="207">
        <v>1</v>
      </c>
      <c r="I9" s="207">
        <v>1</v>
      </c>
      <c r="J9" s="207">
        <v>1</v>
      </c>
      <c r="K9" s="207">
        <v>1</v>
      </c>
      <c r="L9" s="207">
        <v>1</v>
      </c>
      <c r="M9" s="207">
        <v>1</v>
      </c>
      <c r="N9" s="207">
        <v>1</v>
      </c>
      <c r="O9" s="228" t="s">
        <v>200</v>
      </c>
      <c r="P9" s="390"/>
    </row>
    <row r="10" spans="1:16" ht="13.5" thickBot="1">
      <c r="A10" s="211"/>
      <c r="B10" s="193" t="s">
        <v>4</v>
      </c>
      <c r="C10" s="212">
        <f t="shared" si="2"/>
        <v>39126</v>
      </c>
      <c r="D10" s="213" t="s">
        <v>135</v>
      </c>
      <c r="E10" s="214" t="s">
        <v>263</v>
      </c>
      <c r="F10" s="211">
        <v>1</v>
      </c>
      <c r="G10" s="211">
        <v>1</v>
      </c>
      <c r="H10" s="211">
        <v>1</v>
      </c>
      <c r="I10" s="211">
        <v>1</v>
      </c>
      <c r="J10" s="211">
        <v>1</v>
      </c>
      <c r="K10" s="211">
        <v>1</v>
      </c>
      <c r="L10" s="211">
        <v>1</v>
      </c>
      <c r="M10" s="211">
        <v>1</v>
      </c>
      <c r="N10" s="211">
        <v>1</v>
      </c>
      <c r="O10" s="211">
        <v>1</v>
      </c>
      <c r="P10" s="390"/>
    </row>
    <row r="11" spans="1:16" s="176" customFormat="1" ht="21" customHeight="1" thickBot="1" thickTop="1">
      <c r="A11" s="169" t="s">
        <v>5</v>
      </c>
      <c r="B11" s="161">
        <v>5</v>
      </c>
      <c r="C11" s="170">
        <f t="shared" si="2"/>
        <v>39126</v>
      </c>
      <c r="D11" s="171" t="s">
        <v>205</v>
      </c>
      <c r="E11" s="175"/>
      <c r="F11" s="169"/>
      <c r="G11" s="169"/>
      <c r="H11" s="169"/>
      <c r="I11" s="169"/>
      <c r="J11" s="169"/>
      <c r="K11" s="173"/>
      <c r="L11" s="169"/>
      <c r="M11" s="169"/>
      <c r="N11" s="169"/>
      <c r="O11" s="169"/>
      <c r="P11" s="394" t="s">
        <v>34</v>
      </c>
    </row>
    <row r="12" spans="1:16" ht="13.5" customHeight="1" thickTop="1">
      <c r="A12" s="184"/>
      <c r="B12" s="184" t="s">
        <v>1</v>
      </c>
      <c r="C12" s="185">
        <f t="shared" si="2"/>
        <v>39126</v>
      </c>
      <c r="D12" s="186" t="s">
        <v>210</v>
      </c>
      <c r="E12" s="187" t="s">
        <v>262</v>
      </c>
      <c r="F12" s="184">
        <v>8</v>
      </c>
      <c r="G12" s="184">
        <v>8</v>
      </c>
      <c r="H12" s="184">
        <v>8</v>
      </c>
      <c r="I12" s="184">
        <v>4</v>
      </c>
      <c r="J12" s="184">
        <v>4</v>
      </c>
      <c r="K12" s="184">
        <v>2</v>
      </c>
      <c r="L12" s="184">
        <v>1</v>
      </c>
      <c r="M12" s="184">
        <v>1</v>
      </c>
      <c r="N12" s="184">
        <v>1</v>
      </c>
      <c r="O12" s="13">
        <v>1</v>
      </c>
      <c r="P12" s="395"/>
    </row>
    <row r="13" spans="1:16" ht="12.75">
      <c r="A13" s="188"/>
      <c r="B13" s="188" t="s">
        <v>2</v>
      </c>
      <c r="C13" s="189">
        <f t="shared" si="2"/>
        <v>39126</v>
      </c>
      <c r="D13" s="190" t="s">
        <v>211</v>
      </c>
      <c r="E13" s="191" t="s">
        <v>251</v>
      </c>
      <c r="F13" s="188">
        <v>3</v>
      </c>
      <c r="G13" s="188">
        <v>5</v>
      </c>
      <c r="H13" s="188">
        <v>3</v>
      </c>
      <c r="I13" s="188">
        <v>3</v>
      </c>
      <c r="J13" s="188">
        <v>3</v>
      </c>
      <c r="K13" s="188">
        <v>3</v>
      </c>
      <c r="L13" s="217">
        <v>0</v>
      </c>
      <c r="M13" s="217">
        <v>0</v>
      </c>
      <c r="N13" s="217">
        <v>0</v>
      </c>
      <c r="O13" s="218">
        <v>0</v>
      </c>
      <c r="P13" s="395"/>
    </row>
    <row r="14" spans="1:16" ht="12.75">
      <c r="A14" s="188"/>
      <c r="B14" s="188" t="s">
        <v>3</v>
      </c>
      <c r="C14" s="189">
        <f t="shared" si="2"/>
        <v>39126</v>
      </c>
      <c r="D14" s="190" t="s">
        <v>212</v>
      </c>
      <c r="E14" s="191" t="s">
        <v>251</v>
      </c>
      <c r="F14" s="188">
        <v>2</v>
      </c>
      <c r="G14" s="188">
        <v>1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0</v>
      </c>
      <c r="O14" s="218">
        <v>0</v>
      </c>
      <c r="P14" s="395"/>
    </row>
    <row r="15" spans="1:16" ht="13.5" thickBot="1">
      <c r="A15" s="193"/>
      <c r="B15" s="193" t="s">
        <v>4</v>
      </c>
      <c r="C15" s="194">
        <f t="shared" si="2"/>
        <v>39126</v>
      </c>
      <c r="D15" s="195" t="s">
        <v>233</v>
      </c>
      <c r="E15" s="196" t="s">
        <v>262</v>
      </c>
      <c r="F15" s="193">
        <v>2</v>
      </c>
      <c r="G15" s="193">
        <v>2</v>
      </c>
      <c r="H15" s="193">
        <v>2</v>
      </c>
      <c r="I15" s="193">
        <v>2</v>
      </c>
      <c r="J15" s="193">
        <v>2</v>
      </c>
      <c r="K15" s="193">
        <v>2</v>
      </c>
      <c r="L15" s="193">
        <v>2</v>
      </c>
      <c r="M15" s="193">
        <v>2</v>
      </c>
      <c r="N15" s="193">
        <v>2</v>
      </c>
      <c r="O15" s="197">
        <v>2</v>
      </c>
      <c r="P15" s="395"/>
    </row>
    <row r="16" spans="1:16" s="176" customFormat="1" ht="16.5" thickBot="1" thickTop="1">
      <c r="A16" s="222" t="s">
        <v>6</v>
      </c>
      <c r="B16" s="164">
        <v>2</v>
      </c>
      <c r="C16" s="223">
        <f t="shared" si="2"/>
        <v>39126</v>
      </c>
      <c r="D16" s="224" t="s">
        <v>205</v>
      </c>
      <c r="E16" s="224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426" t="s">
        <v>130</v>
      </c>
    </row>
    <row r="17" spans="2:16" ht="14.25" thickBot="1" thickTop="1">
      <c r="B17" s="1" t="s">
        <v>1</v>
      </c>
      <c r="C17" s="2">
        <f t="shared" si="2"/>
        <v>39126</v>
      </c>
      <c r="D17" s="106" t="s">
        <v>136</v>
      </c>
      <c r="E17" s="24" t="s">
        <v>136</v>
      </c>
      <c r="F17" s="1">
        <v>8</v>
      </c>
      <c r="G17" s="1">
        <v>8</v>
      </c>
      <c r="H17" s="1">
        <v>8</v>
      </c>
      <c r="I17" s="1">
        <v>8</v>
      </c>
      <c r="J17" s="1">
        <v>8</v>
      </c>
      <c r="K17" s="1">
        <v>8</v>
      </c>
      <c r="L17" s="1">
        <v>8</v>
      </c>
      <c r="M17" s="1">
        <v>8</v>
      </c>
      <c r="N17" s="1">
        <v>8</v>
      </c>
      <c r="O17" s="63">
        <v>1</v>
      </c>
      <c r="P17" s="427"/>
    </row>
    <row r="18" spans="1:16" s="176" customFormat="1" ht="16.5" thickBot="1" thickTop="1">
      <c r="A18" s="169" t="s">
        <v>7</v>
      </c>
      <c r="B18" s="161">
        <v>8</v>
      </c>
      <c r="C18" s="170">
        <f t="shared" si="2"/>
        <v>39126</v>
      </c>
      <c r="D18" s="171" t="s">
        <v>205</v>
      </c>
      <c r="E18" s="171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394" t="s">
        <v>34</v>
      </c>
    </row>
    <row r="19" spans="1:16" ht="13.5" thickTop="1">
      <c r="A19" s="184"/>
      <c r="B19" s="184" t="s">
        <v>1</v>
      </c>
      <c r="C19" s="185">
        <f t="shared" si="2"/>
        <v>39126</v>
      </c>
      <c r="D19" s="186" t="s">
        <v>234</v>
      </c>
      <c r="E19" s="187" t="s">
        <v>263</v>
      </c>
      <c r="F19" s="184">
        <v>28</v>
      </c>
      <c r="G19" s="184">
        <v>28</v>
      </c>
      <c r="H19" s="184">
        <v>28</v>
      </c>
      <c r="I19" s="184">
        <v>19</v>
      </c>
      <c r="J19" s="184">
        <v>18</v>
      </c>
      <c r="K19" s="184">
        <v>18</v>
      </c>
      <c r="L19" s="184">
        <v>18</v>
      </c>
      <c r="M19" s="184">
        <v>18</v>
      </c>
      <c r="N19" s="184">
        <v>18</v>
      </c>
      <c r="O19" s="13">
        <v>18</v>
      </c>
      <c r="P19" s="417"/>
    </row>
    <row r="20" spans="1:16" ht="13.5" customHeight="1">
      <c r="A20" s="188"/>
      <c r="B20" s="188" t="s">
        <v>2</v>
      </c>
      <c r="C20" s="189">
        <f t="shared" si="2"/>
        <v>39126</v>
      </c>
      <c r="D20" s="190" t="s">
        <v>194</v>
      </c>
      <c r="E20" s="191" t="s">
        <v>263</v>
      </c>
      <c r="F20" s="188">
        <v>4</v>
      </c>
      <c r="G20" s="188">
        <v>4</v>
      </c>
      <c r="H20" s="188">
        <v>4</v>
      </c>
      <c r="I20" s="188">
        <v>4</v>
      </c>
      <c r="J20" s="188">
        <v>4</v>
      </c>
      <c r="K20" s="188">
        <v>4</v>
      </c>
      <c r="L20" s="188">
        <v>4</v>
      </c>
      <c r="M20" s="188">
        <v>4</v>
      </c>
      <c r="N20" s="188">
        <v>4</v>
      </c>
      <c r="O20" s="192">
        <v>4</v>
      </c>
      <c r="P20" s="417"/>
    </row>
    <row r="21" spans="1:16" ht="13.5" customHeight="1">
      <c r="A21" s="188"/>
      <c r="B21" s="188" t="s">
        <v>3</v>
      </c>
      <c r="C21" s="189">
        <f t="shared" si="2"/>
        <v>39126</v>
      </c>
      <c r="D21" s="190" t="s">
        <v>132</v>
      </c>
      <c r="E21" s="191" t="s">
        <v>263</v>
      </c>
      <c r="F21" s="188">
        <v>2</v>
      </c>
      <c r="G21" s="188">
        <v>2</v>
      </c>
      <c r="H21" s="188">
        <v>2</v>
      </c>
      <c r="I21" s="188">
        <v>2</v>
      </c>
      <c r="J21" s="188">
        <v>2</v>
      </c>
      <c r="K21" s="188">
        <v>2</v>
      </c>
      <c r="L21" s="188">
        <v>2</v>
      </c>
      <c r="M21" s="188">
        <v>2</v>
      </c>
      <c r="N21" s="188">
        <v>2</v>
      </c>
      <c r="O21" s="192">
        <v>2</v>
      </c>
      <c r="P21" s="417"/>
    </row>
    <row r="22" spans="1:16" ht="13.5" customHeight="1">
      <c r="A22" s="188"/>
      <c r="B22" s="188" t="s">
        <v>4</v>
      </c>
      <c r="C22" s="189">
        <f t="shared" si="2"/>
        <v>39126</v>
      </c>
      <c r="D22" s="190" t="s">
        <v>213</v>
      </c>
      <c r="E22" s="191" t="s">
        <v>293</v>
      </c>
      <c r="F22" s="188">
        <v>16</v>
      </c>
      <c r="G22" s="188">
        <v>16</v>
      </c>
      <c r="H22" s="188">
        <v>16</v>
      </c>
      <c r="I22" s="188">
        <v>15</v>
      </c>
      <c r="J22" s="188">
        <v>14</v>
      </c>
      <c r="K22" s="188">
        <v>14</v>
      </c>
      <c r="L22" s="188">
        <v>14</v>
      </c>
      <c r="M22" s="188">
        <v>14</v>
      </c>
      <c r="N22" s="188">
        <v>14</v>
      </c>
      <c r="O22" s="192">
        <v>14</v>
      </c>
      <c r="P22" s="417"/>
    </row>
    <row r="23" spans="1:16" ht="13.5" customHeight="1">
      <c r="A23" s="188"/>
      <c r="B23" s="188" t="s">
        <v>8</v>
      </c>
      <c r="C23" s="189">
        <f t="shared" si="2"/>
        <v>39126</v>
      </c>
      <c r="D23" s="190" t="s">
        <v>139</v>
      </c>
      <c r="E23" s="191" t="s">
        <v>263</v>
      </c>
      <c r="F23" s="188">
        <v>2</v>
      </c>
      <c r="G23" s="188">
        <v>2</v>
      </c>
      <c r="H23" s="188">
        <v>2</v>
      </c>
      <c r="I23" s="188">
        <v>2</v>
      </c>
      <c r="J23" s="188">
        <v>2</v>
      </c>
      <c r="K23" s="188">
        <v>2</v>
      </c>
      <c r="L23" s="188">
        <v>2</v>
      </c>
      <c r="M23" s="188">
        <v>2</v>
      </c>
      <c r="N23" s="188">
        <v>2</v>
      </c>
      <c r="O23" s="192">
        <v>2</v>
      </c>
      <c r="P23" s="417"/>
    </row>
    <row r="24" spans="1:16" ht="13.5" customHeight="1">
      <c r="A24" s="188"/>
      <c r="B24" s="188" t="s">
        <v>21</v>
      </c>
      <c r="C24" s="189">
        <f t="shared" si="2"/>
        <v>39126</v>
      </c>
      <c r="D24" s="190" t="s">
        <v>214</v>
      </c>
      <c r="E24" s="191" t="s">
        <v>263</v>
      </c>
      <c r="F24" s="188">
        <v>4</v>
      </c>
      <c r="G24" s="188">
        <v>4</v>
      </c>
      <c r="H24" s="188">
        <v>4</v>
      </c>
      <c r="I24" s="188">
        <v>4</v>
      </c>
      <c r="J24" s="188">
        <v>4</v>
      </c>
      <c r="K24" s="188">
        <v>4</v>
      </c>
      <c r="L24" s="188">
        <v>4</v>
      </c>
      <c r="M24" s="188">
        <v>4</v>
      </c>
      <c r="N24" s="188">
        <v>4</v>
      </c>
      <c r="O24" s="192">
        <v>4</v>
      </c>
      <c r="P24" s="417"/>
    </row>
    <row r="25" spans="1:16" ht="12.75">
      <c r="A25" s="188"/>
      <c r="B25" s="188" t="s">
        <v>25</v>
      </c>
      <c r="C25" s="189">
        <f t="shared" si="2"/>
        <v>39126</v>
      </c>
      <c r="D25" s="190" t="s">
        <v>235</v>
      </c>
      <c r="E25" s="191" t="s">
        <v>263</v>
      </c>
      <c r="F25" s="188">
        <v>1</v>
      </c>
      <c r="G25" s="188">
        <v>1</v>
      </c>
      <c r="H25" s="188">
        <v>1</v>
      </c>
      <c r="I25" s="188">
        <v>1</v>
      </c>
      <c r="J25" s="188">
        <v>1</v>
      </c>
      <c r="K25" s="188">
        <v>1</v>
      </c>
      <c r="L25" s="188">
        <v>1</v>
      </c>
      <c r="M25" s="188">
        <v>1</v>
      </c>
      <c r="N25" s="188">
        <v>1</v>
      </c>
      <c r="O25" s="192">
        <v>1</v>
      </c>
      <c r="P25" s="417"/>
    </row>
    <row r="26" spans="1:16" ht="13.5" thickBot="1">
      <c r="A26" s="193"/>
      <c r="B26" s="193" t="s">
        <v>26</v>
      </c>
      <c r="C26" s="194">
        <v>38958</v>
      </c>
      <c r="D26" s="195" t="s">
        <v>236</v>
      </c>
      <c r="E26" s="196" t="s">
        <v>294</v>
      </c>
      <c r="F26" s="92"/>
      <c r="G26" s="93"/>
      <c r="H26" s="94"/>
      <c r="I26" s="193">
        <v>24</v>
      </c>
      <c r="J26" s="193">
        <v>24</v>
      </c>
      <c r="K26" s="193">
        <v>20</v>
      </c>
      <c r="L26" s="193">
        <v>16</v>
      </c>
      <c r="M26" s="193">
        <v>16</v>
      </c>
      <c r="N26" s="193">
        <v>16</v>
      </c>
      <c r="O26" s="197">
        <v>12</v>
      </c>
      <c r="P26" s="408"/>
    </row>
    <row r="27" spans="1:16" s="176" customFormat="1" ht="16.5" thickBot="1" thickTop="1">
      <c r="A27" s="222" t="s">
        <v>9</v>
      </c>
      <c r="B27" s="164">
        <v>5</v>
      </c>
      <c r="C27" s="223">
        <f t="shared" si="2"/>
        <v>39126</v>
      </c>
      <c r="D27" s="224" t="s">
        <v>206</v>
      </c>
      <c r="E27" s="225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389" t="s">
        <v>130</v>
      </c>
    </row>
    <row r="28" spans="2:16" ht="14.25" thickBot="1" thickTop="1">
      <c r="B28" s="1" t="s">
        <v>1</v>
      </c>
      <c r="C28" s="2">
        <f t="shared" si="2"/>
        <v>39126</v>
      </c>
      <c r="D28" s="106" t="s">
        <v>237</v>
      </c>
      <c r="E28" s="24" t="s">
        <v>209</v>
      </c>
      <c r="F28" s="1">
        <v>2</v>
      </c>
      <c r="G28" s="1">
        <v>2</v>
      </c>
      <c r="H28" s="1">
        <v>2</v>
      </c>
      <c r="I28" s="1">
        <v>2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9">
        <v>0</v>
      </c>
      <c r="P28" s="409"/>
    </row>
    <row r="29" spans="1:16" s="174" customFormat="1" ht="16.5" thickBot="1" thickTop="1">
      <c r="A29" s="169" t="s">
        <v>10</v>
      </c>
      <c r="B29" s="161">
        <v>5</v>
      </c>
      <c r="C29" s="170">
        <f t="shared" si="2"/>
        <v>39126</v>
      </c>
      <c r="D29" s="171" t="s">
        <v>206</v>
      </c>
      <c r="E29" s="175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394" t="s">
        <v>28</v>
      </c>
    </row>
    <row r="30" spans="1:16" ht="13.5" thickTop="1">
      <c r="A30" s="184"/>
      <c r="B30" s="184" t="s">
        <v>1</v>
      </c>
      <c r="C30" s="185">
        <f t="shared" si="2"/>
        <v>39126</v>
      </c>
      <c r="D30" s="186" t="s">
        <v>238</v>
      </c>
      <c r="E30" s="187" t="s">
        <v>262</v>
      </c>
      <c r="F30" s="184">
        <v>1</v>
      </c>
      <c r="G30" s="184">
        <v>1</v>
      </c>
      <c r="H30" s="215">
        <v>0</v>
      </c>
      <c r="I30" s="215">
        <v>0</v>
      </c>
      <c r="J30" s="215">
        <v>0</v>
      </c>
      <c r="K30" s="216">
        <v>0</v>
      </c>
      <c r="L30" s="216">
        <v>0</v>
      </c>
      <c r="M30" s="216">
        <v>0</v>
      </c>
      <c r="N30" s="216">
        <v>0</v>
      </c>
      <c r="O30" s="19">
        <v>0</v>
      </c>
      <c r="P30" s="417"/>
    </row>
    <row r="31" spans="1:16" ht="12.75">
      <c r="A31" s="188"/>
      <c r="B31" s="188" t="s">
        <v>2</v>
      </c>
      <c r="C31" s="189">
        <f t="shared" si="2"/>
        <v>39126</v>
      </c>
      <c r="D31" s="190" t="s">
        <v>239</v>
      </c>
      <c r="E31" s="191" t="s">
        <v>262</v>
      </c>
      <c r="F31" s="188">
        <v>4</v>
      </c>
      <c r="G31" s="188">
        <v>4</v>
      </c>
      <c r="H31" s="188">
        <v>4</v>
      </c>
      <c r="I31" s="188">
        <v>4</v>
      </c>
      <c r="J31" s="188">
        <v>3</v>
      </c>
      <c r="K31" s="217">
        <v>0</v>
      </c>
      <c r="L31" s="217">
        <v>0</v>
      </c>
      <c r="M31" s="217">
        <v>0</v>
      </c>
      <c r="N31" s="217">
        <v>0</v>
      </c>
      <c r="O31" s="218">
        <v>0</v>
      </c>
      <c r="P31" s="417"/>
    </row>
    <row r="32" spans="1:16" ht="12.75">
      <c r="A32" s="188"/>
      <c r="B32" s="188" t="s">
        <v>3</v>
      </c>
      <c r="C32" s="189">
        <f t="shared" si="2"/>
        <v>39126</v>
      </c>
      <c r="D32" s="190" t="s">
        <v>215</v>
      </c>
      <c r="E32" s="191" t="s">
        <v>266</v>
      </c>
      <c r="F32" s="188">
        <v>4</v>
      </c>
      <c r="G32" s="188">
        <v>4</v>
      </c>
      <c r="H32" s="188">
        <v>4</v>
      </c>
      <c r="I32" s="188">
        <v>4</v>
      </c>
      <c r="J32" s="188">
        <v>4</v>
      </c>
      <c r="K32" s="188">
        <v>3</v>
      </c>
      <c r="L32" s="188">
        <v>2</v>
      </c>
      <c r="M32" s="188">
        <v>2</v>
      </c>
      <c r="N32" s="188">
        <v>2</v>
      </c>
      <c r="O32" s="218">
        <v>0</v>
      </c>
      <c r="P32" s="417"/>
    </row>
    <row r="33" spans="1:16" ht="13.5" thickBot="1">
      <c r="A33" s="193"/>
      <c r="B33" s="193" t="s">
        <v>4</v>
      </c>
      <c r="C33" s="194">
        <f t="shared" si="2"/>
        <v>39126</v>
      </c>
      <c r="D33" s="195" t="s">
        <v>199</v>
      </c>
      <c r="E33" s="196" t="s">
        <v>266</v>
      </c>
      <c r="F33" s="193">
        <v>4</v>
      </c>
      <c r="G33" s="193">
        <v>4</v>
      </c>
      <c r="H33" s="193">
        <v>4</v>
      </c>
      <c r="I33" s="193">
        <v>4</v>
      </c>
      <c r="J33" s="193">
        <v>3</v>
      </c>
      <c r="K33" s="193">
        <v>2</v>
      </c>
      <c r="L33" s="188">
        <v>4</v>
      </c>
      <c r="M33" s="188">
        <v>4</v>
      </c>
      <c r="N33" s="188">
        <v>4</v>
      </c>
      <c r="O33" s="192">
        <v>1</v>
      </c>
      <c r="P33" s="408"/>
    </row>
    <row r="34" spans="1:16" s="176" customFormat="1" ht="16.5" thickBot="1" thickTop="1">
      <c r="A34" s="222" t="s">
        <v>11</v>
      </c>
      <c r="B34" s="164">
        <v>1</v>
      </c>
      <c r="C34" s="223">
        <f t="shared" si="2"/>
        <v>39126</v>
      </c>
      <c r="D34" s="224" t="s">
        <v>206</v>
      </c>
      <c r="E34" s="225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0" t="s">
        <v>198</v>
      </c>
    </row>
    <row r="35" spans="2:16" ht="27" thickBot="1" thickTop="1">
      <c r="B35" s="1" t="s">
        <v>1</v>
      </c>
      <c r="C35" s="2">
        <f>$F$4</f>
        <v>39126</v>
      </c>
      <c r="D35" s="106" t="s">
        <v>240</v>
      </c>
      <c r="E35" s="24" t="s">
        <v>265</v>
      </c>
      <c r="F35" s="1">
        <v>2</v>
      </c>
      <c r="G35" s="1">
        <v>2</v>
      </c>
      <c r="H35" s="1">
        <v>2</v>
      </c>
      <c r="I35" s="1">
        <v>2</v>
      </c>
      <c r="J35" s="1">
        <v>2</v>
      </c>
      <c r="K35" s="1">
        <v>2</v>
      </c>
      <c r="L35" s="1">
        <v>2</v>
      </c>
      <c r="M35" s="1">
        <v>2</v>
      </c>
      <c r="N35" s="1">
        <v>2</v>
      </c>
      <c r="O35" s="19">
        <v>0</v>
      </c>
      <c r="P35" s="221" t="s">
        <v>159</v>
      </c>
    </row>
    <row r="36" spans="1:16" s="176" customFormat="1" ht="16.5" thickBot="1" thickTop="1">
      <c r="A36" s="169" t="s">
        <v>12</v>
      </c>
      <c r="B36" s="161">
        <v>5</v>
      </c>
      <c r="C36" s="170">
        <f t="shared" si="2"/>
        <v>39126</v>
      </c>
      <c r="D36" s="171" t="s">
        <v>206</v>
      </c>
      <c r="E36" s="175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394" t="s">
        <v>34</v>
      </c>
    </row>
    <row r="37" spans="1:16" s="7" customFormat="1" ht="13.5" thickTop="1">
      <c r="A37" s="184"/>
      <c r="B37" s="184" t="s">
        <v>1</v>
      </c>
      <c r="C37" s="185">
        <f t="shared" si="2"/>
        <v>39126</v>
      </c>
      <c r="D37" s="186" t="s">
        <v>216</v>
      </c>
      <c r="E37" s="187" t="s">
        <v>263</v>
      </c>
      <c r="F37" s="184">
        <v>2</v>
      </c>
      <c r="G37" s="184">
        <v>2</v>
      </c>
      <c r="H37" s="184">
        <v>2</v>
      </c>
      <c r="I37" s="184">
        <v>2</v>
      </c>
      <c r="J37" s="184">
        <v>2</v>
      </c>
      <c r="K37" s="184">
        <v>2</v>
      </c>
      <c r="L37" s="184">
        <v>2</v>
      </c>
      <c r="M37" s="184">
        <v>2</v>
      </c>
      <c r="N37" s="184">
        <v>2</v>
      </c>
      <c r="O37" s="19">
        <v>0</v>
      </c>
      <c r="P37" s="417"/>
    </row>
    <row r="38" spans="1:16" s="7" customFormat="1" ht="12.75">
      <c r="A38" s="188"/>
      <c r="B38" s="188" t="s">
        <v>2</v>
      </c>
      <c r="C38" s="189">
        <f>$F$4</f>
        <v>39126</v>
      </c>
      <c r="D38" s="190" t="s">
        <v>217</v>
      </c>
      <c r="E38" s="191" t="s">
        <v>263</v>
      </c>
      <c r="F38" s="188">
        <v>4</v>
      </c>
      <c r="G38" s="188">
        <v>4</v>
      </c>
      <c r="H38" s="188">
        <v>4</v>
      </c>
      <c r="I38" s="188">
        <v>4</v>
      </c>
      <c r="J38" s="188">
        <v>4</v>
      </c>
      <c r="K38" s="188">
        <v>4</v>
      </c>
      <c r="L38" s="188">
        <v>4</v>
      </c>
      <c r="M38" s="188">
        <v>4</v>
      </c>
      <c r="N38" s="188">
        <v>4</v>
      </c>
      <c r="O38" s="192">
        <v>4</v>
      </c>
      <c r="P38" s="417"/>
    </row>
    <row r="39" spans="1:16" s="7" customFormat="1" ht="12.75">
      <c r="A39" s="188"/>
      <c r="B39" s="188" t="s">
        <v>3</v>
      </c>
      <c r="C39" s="189">
        <f aca="true" t="shared" si="3" ref="C39:C45">$F$4</f>
        <v>39126</v>
      </c>
      <c r="D39" s="190" t="s">
        <v>218</v>
      </c>
      <c r="E39" s="191" t="s">
        <v>263</v>
      </c>
      <c r="F39" s="188">
        <v>2</v>
      </c>
      <c r="G39" s="188">
        <v>2</v>
      </c>
      <c r="H39" s="188">
        <v>2</v>
      </c>
      <c r="I39" s="188">
        <v>2</v>
      </c>
      <c r="J39" s="188">
        <v>2</v>
      </c>
      <c r="K39" s="188">
        <v>2</v>
      </c>
      <c r="L39" s="188">
        <v>2</v>
      </c>
      <c r="M39" s="188">
        <v>2</v>
      </c>
      <c r="N39" s="188">
        <v>2</v>
      </c>
      <c r="O39" s="192">
        <v>2</v>
      </c>
      <c r="P39" s="417"/>
    </row>
    <row r="40" spans="1:16" ht="12.75">
      <c r="A40" s="188"/>
      <c r="B40" s="188" t="s">
        <v>4</v>
      </c>
      <c r="C40" s="189">
        <f t="shared" si="3"/>
        <v>39126</v>
      </c>
      <c r="D40" s="190" t="s">
        <v>137</v>
      </c>
      <c r="E40" s="191" t="s">
        <v>263</v>
      </c>
      <c r="F40" s="188">
        <v>3</v>
      </c>
      <c r="G40" s="188">
        <v>3</v>
      </c>
      <c r="H40" s="188">
        <v>3</v>
      </c>
      <c r="I40" s="188">
        <v>3</v>
      </c>
      <c r="J40" s="188">
        <v>3</v>
      </c>
      <c r="K40" s="188">
        <v>3</v>
      </c>
      <c r="L40" s="188">
        <v>3</v>
      </c>
      <c r="M40" s="188">
        <v>3</v>
      </c>
      <c r="N40" s="188">
        <v>3</v>
      </c>
      <c r="O40" s="192">
        <v>3</v>
      </c>
      <c r="P40" s="417"/>
    </row>
    <row r="41" spans="1:16" ht="12.75">
      <c r="A41" s="188"/>
      <c r="B41" s="188" t="s">
        <v>8</v>
      </c>
      <c r="C41" s="189">
        <f t="shared" si="3"/>
        <v>39126</v>
      </c>
      <c r="D41" s="190" t="s">
        <v>195</v>
      </c>
      <c r="E41" s="191" t="s">
        <v>263</v>
      </c>
      <c r="F41" s="188">
        <v>14</v>
      </c>
      <c r="G41" s="188">
        <v>14</v>
      </c>
      <c r="H41" s="188">
        <v>14</v>
      </c>
      <c r="I41" s="188">
        <v>14</v>
      </c>
      <c r="J41" s="188">
        <v>14</v>
      </c>
      <c r="K41" s="188">
        <v>14</v>
      </c>
      <c r="L41" s="188">
        <v>14</v>
      </c>
      <c r="M41" s="188">
        <v>14</v>
      </c>
      <c r="N41" s="188">
        <v>14</v>
      </c>
      <c r="O41" s="192">
        <v>14</v>
      </c>
      <c r="P41" s="417"/>
    </row>
    <row r="42" spans="1:16" ht="13.5" thickBot="1">
      <c r="A42" s="193"/>
      <c r="B42" s="193" t="s">
        <v>21</v>
      </c>
      <c r="C42" s="194">
        <f t="shared" si="3"/>
        <v>39126</v>
      </c>
      <c r="D42" s="195" t="s">
        <v>138</v>
      </c>
      <c r="E42" s="196" t="s">
        <v>263</v>
      </c>
      <c r="F42" s="193">
        <v>3</v>
      </c>
      <c r="G42" s="193">
        <v>3</v>
      </c>
      <c r="H42" s="193">
        <v>3</v>
      </c>
      <c r="I42" s="193">
        <v>3</v>
      </c>
      <c r="J42" s="193">
        <v>3</v>
      </c>
      <c r="K42" s="193">
        <v>3</v>
      </c>
      <c r="L42" s="193">
        <v>3</v>
      </c>
      <c r="M42" s="193">
        <v>3</v>
      </c>
      <c r="N42" s="193">
        <v>3</v>
      </c>
      <c r="O42" s="197">
        <v>3</v>
      </c>
      <c r="P42" s="417"/>
    </row>
    <row r="43" spans="1:16" s="174" customFormat="1" ht="16.5" thickBot="1" thickTop="1">
      <c r="A43" s="169" t="s">
        <v>13</v>
      </c>
      <c r="B43" s="161">
        <v>2</v>
      </c>
      <c r="C43" s="170">
        <f t="shared" si="2"/>
        <v>39126</v>
      </c>
      <c r="D43" s="171" t="s">
        <v>206</v>
      </c>
      <c r="E43" s="172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428" t="s">
        <v>38</v>
      </c>
    </row>
    <row r="44" spans="1:16" ht="13.5" thickTop="1">
      <c r="A44" s="184"/>
      <c r="B44" s="184" t="s">
        <v>1</v>
      </c>
      <c r="C44" s="185">
        <f t="shared" si="3"/>
        <v>39126</v>
      </c>
      <c r="D44" s="198" t="s">
        <v>196</v>
      </c>
      <c r="E44" s="201" t="s">
        <v>271</v>
      </c>
      <c r="F44" s="184">
        <v>4</v>
      </c>
      <c r="G44" s="184">
        <v>4</v>
      </c>
      <c r="H44" s="184">
        <v>1</v>
      </c>
      <c r="I44" s="184">
        <v>1</v>
      </c>
      <c r="J44" s="184">
        <v>1</v>
      </c>
      <c r="K44" s="184">
        <v>1</v>
      </c>
      <c r="L44" s="184">
        <v>1</v>
      </c>
      <c r="M44" s="184">
        <v>1</v>
      </c>
      <c r="N44" s="184">
        <v>1</v>
      </c>
      <c r="O44" s="13">
        <v>1</v>
      </c>
      <c r="P44" s="429"/>
    </row>
    <row r="45" spans="1:16" ht="13.5" thickBot="1">
      <c r="A45" s="193"/>
      <c r="B45" s="193" t="s">
        <v>2</v>
      </c>
      <c r="C45" s="194">
        <f t="shared" si="3"/>
        <v>39126</v>
      </c>
      <c r="D45" s="195" t="s">
        <v>241</v>
      </c>
      <c r="E45" s="196" t="s">
        <v>262</v>
      </c>
      <c r="F45" s="193">
        <v>2</v>
      </c>
      <c r="G45" s="193">
        <v>2</v>
      </c>
      <c r="H45" s="193">
        <v>2</v>
      </c>
      <c r="I45" s="193">
        <v>2</v>
      </c>
      <c r="J45" s="193">
        <v>2</v>
      </c>
      <c r="K45" s="193">
        <v>2</v>
      </c>
      <c r="L45" s="193">
        <v>2</v>
      </c>
      <c r="M45" s="193">
        <v>2</v>
      </c>
      <c r="N45" s="193">
        <v>2</v>
      </c>
      <c r="O45" s="197">
        <v>2</v>
      </c>
      <c r="P45" s="430"/>
    </row>
    <row r="46" spans="1:16" s="174" customFormat="1" ht="16.5" thickBot="1" thickTop="1">
      <c r="A46" s="169" t="s">
        <v>14</v>
      </c>
      <c r="B46" s="161">
        <v>20</v>
      </c>
      <c r="C46" s="170">
        <f t="shared" si="2"/>
        <v>39126</v>
      </c>
      <c r="D46" s="171" t="s">
        <v>206</v>
      </c>
      <c r="E46" s="172"/>
      <c r="F46" s="173">
        <v>2</v>
      </c>
      <c r="G46" s="173"/>
      <c r="H46" s="173"/>
      <c r="I46" s="173"/>
      <c r="J46" s="173"/>
      <c r="K46" s="173"/>
      <c r="L46" s="173"/>
      <c r="M46" s="173"/>
      <c r="N46" s="173"/>
      <c r="O46" s="173"/>
      <c r="P46" s="394" t="s">
        <v>34</v>
      </c>
    </row>
    <row r="47" spans="1:16" ht="13.5" thickTop="1">
      <c r="A47" s="184"/>
      <c r="B47" s="184" t="s">
        <v>1</v>
      </c>
      <c r="C47" s="185">
        <f>$F$4</f>
        <v>39126</v>
      </c>
      <c r="D47" s="186" t="s">
        <v>142</v>
      </c>
      <c r="E47" s="187" t="s">
        <v>140</v>
      </c>
      <c r="F47" s="184">
        <v>5</v>
      </c>
      <c r="G47" s="184">
        <v>5</v>
      </c>
      <c r="H47" s="184">
        <v>4</v>
      </c>
      <c r="I47" s="184">
        <v>5</v>
      </c>
      <c r="J47" s="184">
        <v>4</v>
      </c>
      <c r="K47" s="184">
        <v>4</v>
      </c>
      <c r="L47" s="184">
        <v>5</v>
      </c>
      <c r="M47" s="184">
        <v>5</v>
      </c>
      <c r="N47" s="184">
        <v>5</v>
      </c>
      <c r="O47" s="13">
        <v>4</v>
      </c>
      <c r="P47" s="395"/>
    </row>
    <row r="48" spans="1:16" ht="25.5">
      <c r="A48" s="188"/>
      <c r="B48" s="188" t="s">
        <v>2</v>
      </c>
      <c r="C48" s="189">
        <f>$F$4</f>
        <v>39126</v>
      </c>
      <c r="D48" s="190" t="s">
        <v>242</v>
      </c>
      <c r="E48" s="191" t="s">
        <v>265</v>
      </c>
      <c r="F48" s="188">
        <v>3</v>
      </c>
      <c r="G48" s="188">
        <v>3</v>
      </c>
      <c r="H48" s="188">
        <v>3</v>
      </c>
      <c r="I48" s="188">
        <v>3</v>
      </c>
      <c r="J48" s="188">
        <v>3</v>
      </c>
      <c r="K48" s="188">
        <v>3</v>
      </c>
      <c r="L48" s="188">
        <v>3</v>
      </c>
      <c r="M48" s="188">
        <v>3</v>
      </c>
      <c r="N48" s="188">
        <v>3</v>
      </c>
      <c r="O48" s="218">
        <v>0</v>
      </c>
      <c r="P48" s="395"/>
    </row>
    <row r="49" spans="1:16" ht="12.75" customHeight="1" thickBot="1">
      <c r="A49" s="193"/>
      <c r="B49" s="193" t="s">
        <v>3</v>
      </c>
      <c r="C49" s="194">
        <f>$F$4</f>
        <v>39126</v>
      </c>
      <c r="D49" s="195" t="s">
        <v>141</v>
      </c>
      <c r="E49" s="196" t="s">
        <v>140</v>
      </c>
      <c r="F49" s="193">
        <v>5</v>
      </c>
      <c r="G49" s="193">
        <v>5</v>
      </c>
      <c r="H49" s="193">
        <v>5</v>
      </c>
      <c r="I49" s="193">
        <v>5</v>
      </c>
      <c r="J49" s="193">
        <v>5</v>
      </c>
      <c r="K49" s="193">
        <v>5</v>
      </c>
      <c r="L49" s="193">
        <v>5</v>
      </c>
      <c r="M49" s="193">
        <v>5</v>
      </c>
      <c r="N49" s="193">
        <v>5</v>
      </c>
      <c r="O49" s="226">
        <v>0</v>
      </c>
      <c r="P49" s="396"/>
    </row>
    <row r="50" spans="1:16" s="3" customFormat="1" ht="16.5" thickBot="1" thickTop="1">
      <c r="A50" s="109" t="s">
        <v>39</v>
      </c>
      <c r="B50" s="161">
        <v>1</v>
      </c>
      <c r="C50" s="110">
        <f t="shared" si="2"/>
        <v>39126</v>
      </c>
      <c r="D50" s="111" t="s">
        <v>206</v>
      </c>
      <c r="E50" s="112"/>
      <c r="F50" s="113"/>
      <c r="G50" s="113"/>
      <c r="H50" s="113"/>
      <c r="I50" s="113"/>
      <c r="J50" s="113"/>
      <c r="K50" s="182"/>
      <c r="L50" s="182"/>
      <c r="M50" s="182"/>
      <c r="N50" s="182"/>
      <c r="O50" s="182"/>
      <c r="P50" s="57"/>
    </row>
    <row r="51" spans="1:16" ht="27" thickBot="1" thickTop="1">
      <c r="A51" s="8"/>
      <c r="B51" s="8" t="s">
        <v>1</v>
      </c>
      <c r="C51" s="2">
        <f>$F$4</f>
        <v>39126</v>
      </c>
      <c r="D51" s="91" t="s">
        <v>150</v>
      </c>
      <c r="E51" s="27" t="s">
        <v>262</v>
      </c>
      <c r="F51" s="4">
        <v>2</v>
      </c>
      <c r="G51" s="4">
        <v>2</v>
      </c>
      <c r="H51" s="8">
        <v>2</v>
      </c>
      <c r="I51" s="8">
        <v>2</v>
      </c>
      <c r="J51" s="8">
        <v>2</v>
      </c>
      <c r="K51" s="441" t="s">
        <v>192</v>
      </c>
      <c r="L51" s="442"/>
      <c r="M51" s="442"/>
      <c r="N51" s="442"/>
      <c r="O51" s="443"/>
      <c r="P51" s="57" t="s">
        <v>201</v>
      </c>
    </row>
    <row r="52" spans="1:16" s="3" customFormat="1" ht="16.5" thickBot="1" thickTop="1">
      <c r="A52" s="109" t="s">
        <v>94</v>
      </c>
      <c r="B52" s="161">
        <v>5</v>
      </c>
      <c r="C52" s="110">
        <f t="shared" si="2"/>
        <v>39126</v>
      </c>
      <c r="D52" s="111" t="s">
        <v>206</v>
      </c>
      <c r="E52" s="112"/>
      <c r="F52" s="113"/>
      <c r="G52" s="113"/>
      <c r="H52" s="113"/>
      <c r="I52" s="113"/>
      <c r="J52" s="113"/>
      <c r="K52" s="183"/>
      <c r="L52" s="183"/>
      <c r="M52" s="183"/>
      <c r="N52" s="183"/>
      <c r="O52" s="183"/>
      <c r="P52" s="394" t="s">
        <v>34</v>
      </c>
    </row>
    <row r="53" spans="1:16" ht="13.5" thickTop="1">
      <c r="A53" s="184"/>
      <c r="B53" s="184" t="s">
        <v>1</v>
      </c>
      <c r="C53" s="185">
        <f t="shared" si="2"/>
        <v>39126</v>
      </c>
      <c r="D53" s="186" t="s">
        <v>244</v>
      </c>
      <c r="E53" s="187" t="s">
        <v>262</v>
      </c>
      <c r="F53" s="184">
        <v>8</v>
      </c>
      <c r="G53" s="184">
        <v>8</v>
      </c>
      <c r="H53" s="184">
        <v>8</v>
      </c>
      <c r="I53" s="184">
        <v>8</v>
      </c>
      <c r="J53" s="184">
        <v>8</v>
      </c>
      <c r="K53" s="184">
        <v>8</v>
      </c>
      <c r="L53" s="184">
        <v>8</v>
      </c>
      <c r="M53" s="184">
        <v>8</v>
      </c>
      <c r="N53" s="184">
        <v>8</v>
      </c>
      <c r="O53" s="184">
        <v>8</v>
      </c>
      <c r="P53" s="395"/>
    </row>
    <row r="54" spans="1:16" ht="13.5" thickBot="1">
      <c r="A54" s="193"/>
      <c r="B54" s="193" t="s">
        <v>2</v>
      </c>
      <c r="C54" s="194">
        <f t="shared" si="2"/>
        <v>39126</v>
      </c>
      <c r="D54" s="195" t="s">
        <v>245</v>
      </c>
      <c r="E54" s="196" t="s">
        <v>262</v>
      </c>
      <c r="F54" s="193">
        <v>1</v>
      </c>
      <c r="G54" s="193">
        <v>1</v>
      </c>
      <c r="H54" s="193">
        <v>1</v>
      </c>
      <c r="I54" s="193">
        <v>1</v>
      </c>
      <c r="J54" s="193">
        <v>1</v>
      </c>
      <c r="K54" s="193">
        <v>1</v>
      </c>
      <c r="L54" s="193">
        <v>1</v>
      </c>
      <c r="M54" s="193">
        <v>1</v>
      </c>
      <c r="N54" s="193">
        <v>1</v>
      </c>
      <c r="O54" s="193">
        <v>1</v>
      </c>
      <c r="P54" s="396"/>
    </row>
    <row r="55" spans="1:16" s="3" customFormat="1" ht="16.5" thickBot="1" thickTop="1">
      <c r="A55" s="109" t="s">
        <v>111</v>
      </c>
      <c r="B55" s="161">
        <v>2</v>
      </c>
      <c r="C55" s="110">
        <f aca="true" t="shared" si="4" ref="C55:C76">$F$4</f>
        <v>39126</v>
      </c>
      <c r="D55" s="111" t="s">
        <v>206</v>
      </c>
      <c r="E55" s="112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394" t="s">
        <v>34</v>
      </c>
    </row>
    <row r="56" spans="1:16" ht="13.5" thickTop="1">
      <c r="A56" s="184"/>
      <c r="B56" s="184" t="s">
        <v>1</v>
      </c>
      <c r="C56" s="185">
        <f t="shared" si="4"/>
        <v>39126</v>
      </c>
      <c r="D56" s="186" t="s">
        <v>244</v>
      </c>
      <c r="E56" s="187" t="s">
        <v>262</v>
      </c>
      <c r="F56" s="184">
        <v>4</v>
      </c>
      <c r="G56" s="184">
        <v>4</v>
      </c>
      <c r="H56" s="184">
        <v>4</v>
      </c>
      <c r="I56" s="184">
        <v>4</v>
      </c>
      <c r="J56" s="184">
        <v>4</v>
      </c>
      <c r="K56" s="184">
        <v>4</v>
      </c>
      <c r="L56" s="184">
        <v>4</v>
      </c>
      <c r="M56" s="184">
        <v>4</v>
      </c>
      <c r="N56" s="184">
        <v>4</v>
      </c>
      <c r="O56" s="184">
        <v>4</v>
      </c>
      <c r="P56" s="417"/>
    </row>
    <row r="57" spans="1:16" ht="13.5" thickBot="1">
      <c r="A57" s="193"/>
      <c r="B57" s="193" t="s">
        <v>2</v>
      </c>
      <c r="C57" s="194">
        <f t="shared" si="4"/>
        <v>39126</v>
      </c>
      <c r="D57" s="195" t="s">
        <v>246</v>
      </c>
      <c r="E57" s="196" t="s">
        <v>262</v>
      </c>
      <c r="F57" s="193">
        <v>1</v>
      </c>
      <c r="G57" s="193">
        <v>1</v>
      </c>
      <c r="H57" s="193">
        <v>1</v>
      </c>
      <c r="I57" s="193">
        <v>1</v>
      </c>
      <c r="J57" s="193">
        <v>1</v>
      </c>
      <c r="K57" s="193">
        <v>1</v>
      </c>
      <c r="L57" s="193">
        <v>1</v>
      </c>
      <c r="M57" s="193">
        <v>1</v>
      </c>
      <c r="N57" s="193">
        <v>1</v>
      </c>
      <c r="O57" s="193">
        <v>1</v>
      </c>
      <c r="P57" s="408"/>
    </row>
    <row r="58" spans="1:16" s="174" customFormat="1" ht="16.5" thickBot="1" thickTop="1">
      <c r="A58" s="169" t="s">
        <v>145</v>
      </c>
      <c r="B58" s="161">
        <v>2</v>
      </c>
      <c r="C58" s="170">
        <f t="shared" si="4"/>
        <v>39126</v>
      </c>
      <c r="D58" s="171" t="s">
        <v>206</v>
      </c>
      <c r="E58" s="172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428" t="s">
        <v>34</v>
      </c>
    </row>
    <row r="59" spans="1:16" ht="16.5" customHeight="1" thickBot="1" thickTop="1">
      <c r="A59" s="184"/>
      <c r="B59" s="184" t="s">
        <v>1</v>
      </c>
      <c r="C59" s="185">
        <f t="shared" si="4"/>
        <v>39126</v>
      </c>
      <c r="D59" s="186" t="s">
        <v>143</v>
      </c>
      <c r="E59" s="187" t="s">
        <v>262</v>
      </c>
      <c r="F59" s="184">
        <v>4</v>
      </c>
      <c r="G59" s="184">
        <v>4</v>
      </c>
      <c r="H59" s="184">
        <v>4</v>
      </c>
      <c r="I59" s="184">
        <v>4</v>
      </c>
      <c r="J59" s="184">
        <v>4</v>
      </c>
      <c r="K59" s="184">
        <v>4</v>
      </c>
      <c r="L59" s="184">
        <v>4</v>
      </c>
      <c r="M59" s="184">
        <v>4</v>
      </c>
      <c r="N59" s="184">
        <v>4</v>
      </c>
      <c r="O59" s="13">
        <v>2</v>
      </c>
      <c r="P59" s="429"/>
    </row>
    <row r="60" spans="1:16" ht="14.25" thickBot="1" thickTop="1">
      <c r="A60" s="193"/>
      <c r="B60" s="193" t="s">
        <v>2</v>
      </c>
      <c r="C60" s="185">
        <f t="shared" si="4"/>
        <v>39126</v>
      </c>
      <c r="D60" s="195" t="s">
        <v>232</v>
      </c>
      <c r="E60" s="196" t="s">
        <v>262</v>
      </c>
      <c r="F60" s="193">
        <v>1</v>
      </c>
      <c r="G60" s="193">
        <v>1</v>
      </c>
      <c r="H60" s="193">
        <v>1</v>
      </c>
      <c r="I60" s="193">
        <v>1</v>
      </c>
      <c r="J60" s="193">
        <v>1</v>
      </c>
      <c r="K60" s="193">
        <v>1</v>
      </c>
      <c r="L60" s="193">
        <v>1</v>
      </c>
      <c r="M60" s="193">
        <v>1</v>
      </c>
      <c r="N60" s="193">
        <v>1</v>
      </c>
      <c r="O60" s="197">
        <v>4</v>
      </c>
      <c r="P60" s="430"/>
    </row>
    <row r="61" spans="1:16" s="174" customFormat="1" ht="16.5" thickBot="1" thickTop="1">
      <c r="A61" s="169" t="s">
        <v>180</v>
      </c>
      <c r="B61" s="161">
        <v>1</v>
      </c>
      <c r="C61" s="170">
        <f t="shared" si="4"/>
        <v>39126</v>
      </c>
      <c r="D61" s="171" t="s">
        <v>206</v>
      </c>
      <c r="E61" s="172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394" t="s">
        <v>34</v>
      </c>
    </row>
    <row r="62" spans="1:16" ht="26.25" customHeight="1" thickTop="1">
      <c r="A62" s="36"/>
      <c r="B62" s="36" t="s">
        <v>1</v>
      </c>
      <c r="C62" s="237" t="s">
        <v>243</v>
      </c>
      <c r="D62" s="91" t="s">
        <v>149</v>
      </c>
      <c r="E62" s="27" t="s">
        <v>265</v>
      </c>
      <c r="F62" s="1">
        <v>4</v>
      </c>
      <c r="G62" s="1">
        <v>4</v>
      </c>
      <c r="H62" s="36">
        <v>4</v>
      </c>
      <c r="I62" s="36">
        <v>4</v>
      </c>
      <c r="J62" s="36">
        <v>4</v>
      </c>
      <c r="K62" s="431" t="s">
        <v>34</v>
      </c>
      <c r="L62" s="432"/>
      <c r="M62" s="432"/>
      <c r="N62" s="432"/>
      <c r="O62" s="433"/>
      <c r="P62" s="417"/>
    </row>
    <row r="63" spans="1:16" ht="26.25" thickBot="1">
      <c r="A63" s="193"/>
      <c r="B63" s="193" t="s">
        <v>2</v>
      </c>
      <c r="C63" s="194">
        <f>$F$4</f>
        <v>39126</v>
      </c>
      <c r="D63" s="195" t="s">
        <v>150</v>
      </c>
      <c r="E63" s="196" t="s">
        <v>262</v>
      </c>
      <c r="F63" s="444" t="s">
        <v>193</v>
      </c>
      <c r="G63" s="445"/>
      <c r="H63" s="445"/>
      <c r="I63" s="445"/>
      <c r="J63" s="446"/>
      <c r="K63" s="387"/>
      <c r="L63" s="388"/>
      <c r="M63" s="388"/>
      <c r="N63" s="388"/>
      <c r="O63" s="332"/>
      <c r="P63" s="408"/>
    </row>
    <row r="64" spans="1:16" s="174" customFormat="1" ht="16.5" thickBot="1" thickTop="1">
      <c r="A64" s="169" t="s">
        <v>179</v>
      </c>
      <c r="B64" s="161">
        <v>1</v>
      </c>
      <c r="C64" s="170">
        <f t="shared" si="4"/>
        <v>39126</v>
      </c>
      <c r="D64" s="171" t="s">
        <v>206</v>
      </c>
      <c r="E64" s="172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428" t="s">
        <v>34</v>
      </c>
    </row>
    <row r="65" spans="1:16" ht="39" thickTop="1">
      <c r="A65" s="36"/>
      <c r="B65" s="36" t="s">
        <v>1</v>
      </c>
      <c r="C65" s="114">
        <f t="shared" si="4"/>
        <v>39126</v>
      </c>
      <c r="D65" s="108" t="s">
        <v>197</v>
      </c>
      <c r="E65" s="36" t="s">
        <v>260</v>
      </c>
      <c r="F65" s="449" t="s">
        <v>295</v>
      </c>
      <c r="G65" s="449"/>
      <c r="H65" s="449"/>
      <c r="I65" s="449"/>
      <c r="J65" s="449"/>
      <c r="K65" s="449"/>
      <c r="L65" s="449"/>
      <c r="M65" s="449"/>
      <c r="N65" s="449"/>
      <c r="O65" s="450"/>
      <c r="P65" s="429"/>
    </row>
    <row r="66" spans="1:16" ht="13.5" thickBot="1">
      <c r="A66" s="193"/>
      <c r="B66" s="193" t="s">
        <v>2</v>
      </c>
      <c r="C66" s="194">
        <f t="shared" si="4"/>
        <v>39126</v>
      </c>
      <c r="D66" s="195" t="s">
        <v>144</v>
      </c>
      <c r="E66" s="196" t="s">
        <v>140</v>
      </c>
      <c r="F66" s="193">
        <v>8</v>
      </c>
      <c r="G66" s="193">
        <v>8</v>
      </c>
      <c r="H66" s="193">
        <v>8</v>
      </c>
      <c r="I66" s="193">
        <v>8</v>
      </c>
      <c r="J66" s="193">
        <v>8</v>
      </c>
      <c r="K66" s="193">
        <v>8</v>
      </c>
      <c r="L66" s="193">
        <v>8</v>
      </c>
      <c r="M66" s="193">
        <v>8</v>
      </c>
      <c r="N66" s="193">
        <v>8</v>
      </c>
      <c r="O66" s="197">
        <v>8</v>
      </c>
      <c r="P66" s="430"/>
    </row>
    <row r="67" spans="1:16" s="174" customFormat="1" ht="16.5" thickBot="1" thickTop="1">
      <c r="A67" s="169" t="s">
        <v>178</v>
      </c>
      <c r="B67" s="161">
        <v>1</v>
      </c>
      <c r="C67" s="170">
        <f t="shared" si="4"/>
        <v>39126</v>
      </c>
      <c r="D67" s="171" t="s">
        <v>206</v>
      </c>
      <c r="E67" s="172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7"/>
    </row>
    <row r="68" spans="1:16" ht="13.5" thickTop="1">
      <c r="A68" s="184"/>
      <c r="B68" s="184" t="s">
        <v>1</v>
      </c>
      <c r="C68" s="185">
        <f t="shared" si="4"/>
        <v>39126</v>
      </c>
      <c r="D68" s="198" t="s">
        <v>147</v>
      </c>
      <c r="E68" s="184" t="s">
        <v>260</v>
      </c>
      <c r="F68" s="184">
        <v>0</v>
      </c>
      <c r="G68" s="437" t="s">
        <v>151</v>
      </c>
      <c r="H68" s="437"/>
      <c r="I68" s="437"/>
      <c r="J68" s="437"/>
      <c r="K68" s="437"/>
      <c r="L68" s="437"/>
      <c r="M68" s="437"/>
      <c r="N68" s="437"/>
      <c r="O68" s="438"/>
      <c r="P68" s="57" t="s">
        <v>152</v>
      </c>
    </row>
    <row r="69" spans="1:16" ht="13.5" thickBot="1">
      <c r="A69" s="193"/>
      <c r="B69" s="193" t="s">
        <v>2</v>
      </c>
      <c r="C69" s="194">
        <f t="shared" si="4"/>
        <v>39126</v>
      </c>
      <c r="D69" s="199" t="s">
        <v>146</v>
      </c>
      <c r="E69" s="193" t="s">
        <v>140</v>
      </c>
      <c r="F69" s="193">
        <v>12</v>
      </c>
      <c r="G69" s="439"/>
      <c r="H69" s="439"/>
      <c r="I69" s="439"/>
      <c r="J69" s="439"/>
      <c r="K69" s="439"/>
      <c r="L69" s="439"/>
      <c r="M69" s="439"/>
      <c r="N69" s="439"/>
      <c r="O69" s="440"/>
      <c r="P69" s="116"/>
    </row>
    <row r="70" spans="1:16" s="174" customFormat="1" ht="16.5" thickBot="1" thickTop="1">
      <c r="A70" s="169" t="s">
        <v>177</v>
      </c>
      <c r="B70" s="161">
        <v>8</v>
      </c>
      <c r="C70" s="170">
        <f t="shared" si="4"/>
        <v>39126</v>
      </c>
      <c r="D70" s="171" t="s">
        <v>206</v>
      </c>
      <c r="E70" s="172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428" t="s">
        <v>34</v>
      </c>
    </row>
    <row r="71" spans="1:16" ht="26.25" thickTop="1">
      <c r="A71" s="184"/>
      <c r="B71" s="184" t="s">
        <v>1</v>
      </c>
      <c r="C71" s="237" t="s">
        <v>243</v>
      </c>
      <c r="D71" s="198" t="s">
        <v>247</v>
      </c>
      <c r="E71" s="184" t="s">
        <v>266</v>
      </c>
      <c r="F71" s="184">
        <v>3</v>
      </c>
      <c r="G71" s="184">
        <v>3</v>
      </c>
      <c r="H71" s="184">
        <v>3</v>
      </c>
      <c r="I71" s="184">
        <v>3</v>
      </c>
      <c r="J71" s="184">
        <v>2</v>
      </c>
      <c r="K71" s="431" t="s">
        <v>34</v>
      </c>
      <c r="L71" s="432"/>
      <c r="M71" s="432"/>
      <c r="N71" s="432"/>
      <c r="O71" s="433"/>
      <c r="P71" s="429"/>
    </row>
    <row r="72" spans="1:16" ht="12.75">
      <c r="A72" s="188"/>
      <c r="B72" s="188" t="s">
        <v>2</v>
      </c>
      <c r="C72" s="189">
        <f t="shared" si="4"/>
        <v>39126</v>
      </c>
      <c r="D72" s="200" t="s">
        <v>248</v>
      </c>
      <c r="E72" s="188" t="s">
        <v>266</v>
      </c>
      <c r="F72" s="188">
        <v>1</v>
      </c>
      <c r="G72" s="188">
        <v>1</v>
      </c>
      <c r="H72" s="188">
        <v>1</v>
      </c>
      <c r="I72" s="188">
        <v>1</v>
      </c>
      <c r="J72" s="188">
        <v>1</v>
      </c>
      <c r="K72" s="387"/>
      <c r="L72" s="388"/>
      <c r="M72" s="388"/>
      <c r="N72" s="388"/>
      <c r="O72" s="332"/>
      <c r="P72" s="429"/>
    </row>
    <row r="73" spans="1:16" ht="12.75">
      <c r="A73" s="188"/>
      <c r="B73" s="188" t="s">
        <v>3</v>
      </c>
      <c r="C73" s="189">
        <f t="shared" si="4"/>
        <v>39126</v>
      </c>
      <c r="D73" s="200" t="s">
        <v>249</v>
      </c>
      <c r="E73" s="188" t="s">
        <v>266</v>
      </c>
      <c r="F73" s="188">
        <v>1</v>
      </c>
      <c r="G73" s="188">
        <v>1</v>
      </c>
      <c r="H73" s="188">
        <v>1</v>
      </c>
      <c r="I73" s="188">
        <v>1</v>
      </c>
      <c r="J73" s="188">
        <v>1</v>
      </c>
      <c r="K73" s="387"/>
      <c r="L73" s="388"/>
      <c r="M73" s="388"/>
      <c r="N73" s="388"/>
      <c r="O73" s="332"/>
      <c r="P73" s="429"/>
    </row>
    <row r="74" spans="1:16" ht="13.5" thickBot="1">
      <c r="A74" s="193"/>
      <c r="B74" s="193" t="s">
        <v>4</v>
      </c>
      <c r="C74" s="194">
        <f t="shared" si="4"/>
        <v>39126</v>
      </c>
      <c r="D74" s="199" t="s">
        <v>250</v>
      </c>
      <c r="E74" s="193" t="s">
        <v>266</v>
      </c>
      <c r="F74" s="193">
        <v>21</v>
      </c>
      <c r="G74" s="193">
        <v>21</v>
      </c>
      <c r="H74" s="193">
        <v>21</v>
      </c>
      <c r="I74" s="193">
        <v>21</v>
      </c>
      <c r="J74" s="193">
        <v>21</v>
      </c>
      <c r="K74" s="434"/>
      <c r="L74" s="435"/>
      <c r="M74" s="435"/>
      <c r="N74" s="435"/>
      <c r="O74" s="436"/>
      <c r="P74" s="430"/>
    </row>
    <row r="75" spans="1:16" s="174" customFormat="1" ht="16.5" thickBot="1" thickTop="1">
      <c r="A75" s="171" t="s">
        <v>86</v>
      </c>
      <c r="B75" s="161">
        <v>10</v>
      </c>
      <c r="C75" s="170">
        <f t="shared" si="4"/>
        <v>39126</v>
      </c>
      <c r="D75" s="171" t="s">
        <v>206</v>
      </c>
      <c r="E75" s="172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8"/>
    </row>
    <row r="76" spans="1:16" ht="27" thickBot="1" thickTop="1">
      <c r="A76" s="179"/>
      <c r="B76" s="36" t="s">
        <v>1</v>
      </c>
      <c r="C76" s="114">
        <f t="shared" si="4"/>
        <v>39126</v>
      </c>
      <c r="D76" s="108" t="s">
        <v>181</v>
      </c>
      <c r="E76" s="36" t="s">
        <v>140</v>
      </c>
      <c r="F76" s="36">
        <v>43</v>
      </c>
      <c r="G76" s="36">
        <f aca="true" t="shared" si="5" ref="G76:O76">$F76-G79</f>
        <v>39</v>
      </c>
      <c r="H76" s="36">
        <f t="shared" si="5"/>
        <v>36</v>
      </c>
      <c r="I76" s="36">
        <f t="shared" si="5"/>
        <v>33</v>
      </c>
      <c r="J76" s="36">
        <f t="shared" si="5"/>
        <v>30</v>
      </c>
      <c r="K76" s="36">
        <f t="shared" si="5"/>
        <v>28</v>
      </c>
      <c r="L76" s="36">
        <f t="shared" si="5"/>
        <v>23</v>
      </c>
      <c r="M76" s="36">
        <f t="shared" si="5"/>
        <v>23</v>
      </c>
      <c r="N76" s="36">
        <f t="shared" si="5"/>
        <v>19</v>
      </c>
      <c r="O76" s="53">
        <f t="shared" si="5"/>
        <v>14</v>
      </c>
      <c r="P76" s="115"/>
    </row>
    <row r="77" spans="1:16" ht="22.5" customHeight="1" thickBot="1" thickTop="1">
      <c r="A77" s="447"/>
      <c r="B77" s="448"/>
      <c r="C77" s="448"/>
      <c r="D77" s="448"/>
      <c r="E77" s="48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55"/>
    </row>
    <row r="78" spans="1:4" ht="14.25" thickBot="1" thickTop="1">
      <c r="A78" s="49"/>
      <c r="D78" s="103" t="s">
        <v>23</v>
      </c>
    </row>
    <row r="79" spans="1:16" s="174" customFormat="1" ht="16.5" thickBot="1" thickTop="1">
      <c r="A79" s="171" t="s">
        <v>191</v>
      </c>
      <c r="B79" s="171"/>
      <c r="C79" s="171"/>
      <c r="D79" s="175" t="s">
        <v>83</v>
      </c>
      <c r="E79" s="172"/>
      <c r="F79" s="169">
        <f aca="true" t="shared" si="6" ref="F79:O79">SUM(F80:F84)</f>
        <v>0</v>
      </c>
      <c r="G79" s="169">
        <f t="shared" si="6"/>
        <v>4</v>
      </c>
      <c r="H79" s="169">
        <f t="shared" si="6"/>
        <v>7</v>
      </c>
      <c r="I79" s="169">
        <f t="shared" si="6"/>
        <v>10</v>
      </c>
      <c r="J79" s="169">
        <f t="shared" si="6"/>
        <v>13</v>
      </c>
      <c r="K79" s="169">
        <f t="shared" si="6"/>
        <v>15</v>
      </c>
      <c r="L79" s="169">
        <f t="shared" si="6"/>
        <v>20</v>
      </c>
      <c r="M79" s="169">
        <f t="shared" si="6"/>
        <v>20</v>
      </c>
      <c r="N79" s="169">
        <f t="shared" si="6"/>
        <v>24</v>
      </c>
      <c r="O79" s="169">
        <f t="shared" si="6"/>
        <v>29</v>
      </c>
      <c r="P79" s="394"/>
    </row>
    <row r="80" spans="1:16" ht="14.25" thickBot="1" thickTop="1">
      <c r="A80" s="184"/>
      <c r="B80" s="184" t="s">
        <v>183</v>
      </c>
      <c r="C80" s="184"/>
      <c r="D80" s="27" t="s">
        <v>223</v>
      </c>
      <c r="E80" s="201" t="s">
        <v>207</v>
      </c>
      <c r="F80" s="184"/>
      <c r="G80" s="184">
        <v>3</v>
      </c>
      <c r="H80" s="184">
        <v>5</v>
      </c>
      <c r="I80" s="184">
        <v>8</v>
      </c>
      <c r="J80" s="184">
        <v>11</v>
      </c>
      <c r="K80" s="184">
        <v>13</v>
      </c>
      <c r="L80" s="184">
        <v>16</v>
      </c>
      <c r="M80" s="184">
        <v>16</v>
      </c>
      <c r="N80" s="184">
        <v>18</v>
      </c>
      <c r="O80" s="13">
        <v>20</v>
      </c>
      <c r="P80" s="395"/>
    </row>
    <row r="81" spans="1:16" ht="14.25" thickBot="1" thickTop="1">
      <c r="A81" s="188"/>
      <c r="B81" s="188" t="s">
        <v>184</v>
      </c>
      <c r="C81" s="188"/>
      <c r="D81" s="27" t="s">
        <v>224</v>
      </c>
      <c r="E81" s="201" t="s">
        <v>207</v>
      </c>
      <c r="F81" s="188"/>
      <c r="G81" s="188">
        <v>1</v>
      </c>
      <c r="H81" s="188">
        <v>2</v>
      </c>
      <c r="I81" s="188">
        <v>2</v>
      </c>
      <c r="J81" s="188">
        <v>2</v>
      </c>
      <c r="K81" s="188">
        <v>2</v>
      </c>
      <c r="L81" s="188">
        <v>2</v>
      </c>
      <c r="M81" s="188">
        <v>2</v>
      </c>
      <c r="N81" s="188">
        <v>2</v>
      </c>
      <c r="O81" s="192">
        <v>2</v>
      </c>
      <c r="P81" s="395"/>
    </row>
    <row r="82" spans="1:16" ht="14.25" thickBot="1" thickTop="1">
      <c r="A82" s="188"/>
      <c r="B82" s="188" t="s">
        <v>185</v>
      </c>
      <c r="C82" s="188"/>
      <c r="D82" s="27" t="s">
        <v>225</v>
      </c>
      <c r="E82" s="201" t="s">
        <v>207</v>
      </c>
      <c r="F82" s="188"/>
      <c r="G82" s="188"/>
      <c r="H82" s="188"/>
      <c r="I82" s="188"/>
      <c r="J82" s="188"/>
      <c r="K82" s="188"/>
      <c r="L82" s="188"/>
      <c r="M82" s="188"/>
      <c r="N82" s="188"/>
      <c r="O82" s="192"/>
      <c r="P82" s="395"/>
    </row>
    <row r="83" spans="1:16" ht="13.5" thickTop="1">
      <c r="A83" s="188"/>
      <c r="B83" s="188" t="s">
        <v>186</v>
      </c>
      <c r="C83" s="188"/>
      <c r="D83" s="27" t="s">
        <v>226</v>
      </c>
      <c r="E83" s="201" t="s">
        <v>207</v>
      </c>
      <c r="F83" s="188"/>
      <c r="G83" s="188"/>
      <c r="H83" s="188"/>
      <c r="I83" s="188"/>
      <c r="J83" s="188"/>
      <c r="K83" s="188"/>
      <c r="L83" s="188">
        <v>1</v>
      </c>
      <c r="M83" s="188">
        <v>1</v>
      </c>
      <c r="N83" s="188">
        <v>1</v>
      </c>
      <c r="O83" s="192">
        <v>1</v>
      </c>
      <c r="P83" s="395"/>
    </row>
    <row r="84" spans="1:16" ht="13.5" thickBot="1">
      <c r="A84" s="193"/>
      <c r="B84" s="193" t="s">
        <v>190</v>
      </c>
      <c r="C84" s="193"/>
      <c r="D84" s="202" t="s">
        <v>128</v>
      </c>
      <c r="E84" s="202"/>
      <c r="F84" s="193"/>
      <c r="G84" s="193"/>
      <c r="H84" s="193"/>
      <c r="I84" s="193"/>
      <c r="J84" s="193"/>
      <c r="K84" s="193"/>
      <c r="L84" s="193">
        <v>1</v>
      </c>
      <c r="M84" s="193">
        <v>1</v>
      </c>
      <c r="N84" s="193">
        <v>3</v>
      </c>
      <c r="O84" s="197">
        <v>6</v>
      </c>
      <c r="P84" s="396"/>
    </row>
    <row r="85" spans="1:16" ht="22.5" customHeight="1" thickBot="1" thickTop="1">
      <c r="A85" s="45"/>
      <c r="B85" s="46"/>
      <c r="C85" s="47"/>
      <c r="D85" s="107"/>
      <c r="E85" s="48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55"/>
    </row>
    <row r="86" spans="1:4" ht="13.5" thickTop="1">
      <c r="A86" s="49"/>
      <c r="D86" s="103" t="s">
        <v>84</v>
      </c>
    </row>
    <row r="87" spans="1:8" ht="13.5" thickBot="1">
      <c r="A87" s="50"/>
      <c r="B87" s="50"/>
      <c r="C87" s="50"/>
      <c r="D87" s="104" t="s">
        <v>87</v>
      </c>
      <c r="E87" s="50" t="s">
        <v>85</v>
      </c>
      <c r="F87" s="50" t="s">
        <v>86</v>
      </c>
      <c r="G87" s="50" t="s">
        <v>92</v>
      </c>
      <c r="H87" s="50" t="s">
        <v>93</v>
      </c>
    </row>
    <row r="88" spans="4:8" ht="13.5" thickTop="1">
      <c r="D88" s="58" t="s">
        <v>262</v>
      </c>
      <c r="E88" s="36">
        <v>49</v>
      </c>
      <c r="F88" s="36">
        <v>7</v>
      </c>
      <c r="G88" s="36">
        <f>E88-F88</f>
        <v>42</v>
      </c>
      <c r="H88" s="63">
        <v>47</v>
      </c>
    </row>
    <row r="89" spans="4:8" ht="12.75">
      <c r="D89" s="58" t="s">
        <v>263</v>
      </c>
      <c r="E89" s="8">
        <v>53</v>
      </c>
      <c r="F89" s="8">
        <v>5</v>
      </c>
      <c r="G89" s="8">
        <f aca="true" t="shared" si="7" ref="G89:G97">E89-F89</f>
        <v>48</v>
      </c>
      <c r="H89" s="20">
        <v>67</v>
      </c>
    </row>
    <row r="90" spans="4:8" ht="12.75">
      <c r="D90" s="58" t="s">
        <v>265</v>
      </c>
      <c r="E90" s="8">
        <v>30</v>
      </c>
      <c r="F90" s="8">
        <v>8</v>
      </c>
      <c r="G90" s="8">
        <f t="shared" si="7"/>
        <v>22</v>
      </c>
      <c r="H90" s="20">
        <v>15</v>
      </c>
    </row>
    <row r="91" spans="4:8" ht="12.75">
      <c r="D91" s="58" t="s">
        <v>266</v>
      </c>
      <c r="E91" s="8">
        <v>49</v>
      </c>
      <c r="F91" s="8">
        <v>15</v>
      </c>
      <c r="G91" s="8">
        <f t="shared" si="7"/>
        <v>34</v>
      </c>
      <c r="H91" s="20">
        <v>39</v>
      </c>
    </row>
    <row r="92" spans="4:8" ht="13.5" thickBot="1">
      <c r="D92" s="58" t="s">
        <v>136</v>
      </c>
      <c r="E92" s="14">
        <v>40</v>
      </c>
      <c r="F92" s="14">
        <v>8</v>
      </c>
      <c r="G92" s="14">
        <f t="shared" si="7"/>
        <v>32</v>
      </c>
      <c r="H92" s="18">
        <v>26</v>
      </c>
    </row>
    <row r="93" spans="1:8" ht="14.25" thickBot="1" thickTop="1">
      <c r="A93" s="51"/>
      <c r="B93" s="52"/>
      <c r="C93" s="52"/>
      <c r="D93" s="59" t="s">
        <v>148</v>
      </c>
      <c r="E93" s="52">
        <f>SUM(E88:E92)</f>
        <v>221</v>
      </c>
      <c r="F93" s="52">
        <f>SUM(F88:F92)</f>
        <v>43</v>
      </c>
      <c r="G93" s="52">
        <f t="shared" si="7"/>
        <v>178</v>
      </c>
      <c r="H93" s="52">
        <f>SUM(H88:H92)</f>
        <v>194</v>
      </c>
    </row>
    <row r="94" spans="4:8" ht="13.5" thickTop="1">
      <c r="D94" s="58" t="s">
        <v>251</v>
      </c>
      <c r="E94" s="36">
        <v>5</v>
      </c>
      <c r="F94" s="36">
        <v>0</v>
      </c>
      <c r="G94" s="36">
        <f t="shared" si="7"/>
        <v>5</v>
      </c>
      <c r="H94" s="36">
        <v>5</v>
      </c>
    </row>
    <row r="95" spans="4:8" ht="12.75">
      <c r="D95" s="58" t="s">
        <v>260</v>
      </c>
      <c r="E95" s="8"/>
      <c r="F95" s="8"/>
      <c r="G95" s="8">
        <f t="shared" si="7"/>
        <v>0</v>
      </c>
      <c r="H95" s="8">
        <v>15</v>
      </c>
    </row>
    <row r="96" spans="4:8" ht="12.75">
      <c r="D96" s="58" t="s">
        <v>261</v>
      </c>
      <c r="E96" s="8">
        <v>0</v>
      </c>
      <c r="F96" s="8">
        <v>0</v>
      </c>
      <c r="G96" s="8">
        <f t="shared" si="7"/>
        <v>0</v>
      </c>
      <c r="H96" s="8">
        <v>0</v>
      </c>
    </row>
    <row r="97" spans="4:8" ht="12.75">
      <c r="D97" s="58" t="s">
        <v>259</v>
      </c>
      <c r="E97" s="8"/>
      <c r="F97" s="8"/>
      <c r="G97" s="8">
        <f t="shared" si="7"/>
        <v>0</v>
      </c>
      <c r="H97" s="8"/>
    </row>
  </sheetData>
  <mergeCells count="28">
    <mergeCell ref="A77:D77"/>
    <mergeCell ref="C3:C4"/>
    <mergeCell ref="E3:E4"/>
    <mergeCell ref="P29:P33"/>
    <mergeCell ref="P36:P42"/>
    <mergeCell ref="P46:P49"/>
    <mergeCell ref="P52:P54"/>
    <mergeCell ref="P11:P15"/>
    <mergeCell ref="P27:P28"/>
    <mergeCell ref="F65:O65"/>
    <mergeCell ref="P79:P84"/>
    <mergeCell ref="G68:O69"/>
    <mergeCell ref="P3:P4"/>
    <mergeCell ref="A5:D5"/>
    <mergeCell ref="A3:A4"/>
    <mergeCell ref="P6:P10"/>
    <mergeCell ref="K51:O51"/>
    <mergeCell ref="F63:J63"/>
    <mergeCell ref="P64:P66"/>
    <mergeCell ref="P70:P74"/>
    <mergeCell ref="P58:P60"/>
    <mergeCell ref="P61:P63"/>
    <mergeCell ref="K71:O74"/>
    <mergeCell ref="K62:O63"/>
    <mergeCell ref="P16:P17"/>
    <mergeCell ref="P43:P45"/>
    <mergeCell ref="P18:P26"/>
    <mergeCell ref="P55:P57"/>
  </mergeCells>
  <printOptions horizontalCentered="1" verticalCentered="1"/>
  <pageMargins left="0.2" right="0.2" top="0.3" bottom="0.3" header="0.2" footer="0.2"/>
  <pageSetup fitToHeight="1" fitToWidth="1" horizontalDpi="300" verticalDpi="300" orientation="portrait" paperSize="5" scale="59" r:id="rId2"/>
  <headerFooter alignWithMargins="0">
    <oddHeader>&amp;L&amp;F&amp;C&amp;A&amp;R&amp;D    &amp;T</oddHeader>
  </headerFooter>
  <rowBreaks count="1" manualBreakCount="1">
    <brk id="76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90"/>
  <sheetViews>
    <sheetView zoomScale="75" zoomScaleNormal="75" workbookViewId="0" topLeftCell="A1">
      <selection activeCell="A56" sqref="A56"/>
    </sheetView>
  </sheetViews>
  <sheetFormatPr defaultColWidth="9.140625" defaultRowHeight="12.75"/>
  <cols>
    <col min="1" max="1" width="7.140625" style="1" customWidth="1"/>
    <col min="2" max="2" width="8.28125" style="1" bestFit="1" customWidth="1"/>
    <col min="3" max="3" width="10.8515625" style="1" bestFit="1" customWidth="1"/>
    <col min="4" max="4" width="38.140625" style="23" bestFit="1" customWidth="1"/>
    <col min="5" max="5" width="10.421875" style="23" customWidth="1"/>
    <col min="6" max="6" width="8.28125" style="1" bestFit="1" customWidth="1"/>
    <col min="7" max="7" width="8.00390625" style="1" bestFit="1" customWidth="1"/>
    <col min="8" max="8" width="8.28125" style="1" bestFit="1" customWidth="1"/>
    <col min="9" max="9" width="8.00390625" style="1" customWidth="1"/>
    <col min="10" max="15" width="8.00390625" style="1" bestFit="1" customWidth="1"/>
    <col min="16" max="16" width="11.28125" style="54" customWidth="1"/>
    <col min="17" max="16384" width="9.140625" style="1" customWidth="1"/>
  </cols>
  <sheetData>
    <row r="1" ht="409.5" customHeight="1"/>
    <row r="2" spans="2:5" ht="13.5" thickBot="1">
      <c r="B2" s="180">
        <f>SUM(B6,B8,B13,B15,B22,B29,B33,B36,B41,B47,B52,B55,B62)</f>
        <v>56</v>
      </c>
      <c r="C2" s="180">
        <f>SUM(B6,B8,B13,B33,B52,B62)</f>
        <v>20</v>
      </c>
      <c r="E2" s="236" t="s">
        <v>231</v>
      </c>
    </row>
    <row r="3" spans="1:16" s="3" customFormat="1" ht="12.75">
      <c r="A3" s="371" t="s">
        <v>173</v>
      </c>
      <c r="B3" s="162" t="s">
        <v>174</v>
      </c>
      <c r="C3" s="368" t="s">
        <v>20</v>
      </c>
      <c r="D3" s="137" t="s">
        <v>29</v>
      </c>
      <c r="E3" s="406" t="s">
        <v>230</v>
      </c>
      <c r="F3" s="138" t="s">
        <v>17</v>
      </c>
      <c r="G3" s="138" t="s">
        <v>18</v>
      </c>
      <c r="H3" s="138" t="s">
        <v>19</v>
      </c>
      <c r="I3" s="138" t="s">
        <v>15</v>
      </c>
      <c r="J3" s="138" t="s">
        <v>16</v>
      </c>
      <c r="K3" s="138" t="s">
        <v>17</v>
      </c>
      <c r="L3" s="138" t="s">
        <v>18</v>
      </c>
      <c r="M3" s="138" t="s">
        <v>19</v>
      </c>
      <c r="N3" s="138" t="s">
        <v>15</v>
      </c>
      <c r="O3" s="138" t="s">
        <v>16</v>
      </c>
      <c r="P3" s="373" t="s">
        <v>37</v>
      </c>
    </row>
    <row r="4" spans="1:16" s="3" customFormat="1" ht="12.75">
      <c r="A4" s="372"/>
      <c r="B4" s="140" t="s">
        <v>175</v>
      </c>
      <c r="C4" s="369"/>
      <c r="D4" s="141"/>
      <c r="E4" s="407"/>
      <c r="F4" s="142">
        <v>39140</v>
      </c>
      <c r="G4" s="142">
        <f>F4+1</f>
        <v>39141</v>
      </c>
      <c r="H4" s="142">
        <f aca="true" t="shared" si="0" ref="H4:O4">G4+1</f>
        <v>39142</v>
      </c>
      <c r="I4" s="142">
        <f t="shared" si="0"/>
        <v>39143</v>
      </c>
      <c r="J4" s="142">
        <f t="shared" si="0"/>
        <v>39144</v>
      </c>
      <c r="K4" s="142">
        <f>J4+3</f>
        <v>39147</v>
      </c>
      <c r="L4" s="142">
        <f t="shared" si="0"/>
        <v>39148</v>
      </c>
      <c r="M4" s="142">
        <f t="shared" si="0"/>
        <v>39149</v>
      </c>
      <c r="N4" s="142">
        <f t="shared" si="0"/>
        <v>39150</v>
      </c>
      <c r="O4" s="142">
        <f t="shared" si="0"/>
        <v>39151</v>
      </c>
      <c r="P4" s="374"/>
    </row>
    <row r="5" spans="1:16" ht="13.5" thickBot="1">
      <c r="A5" s="299"/>
      <c r="B5" s="299"/>
      <c r="C5" s="299"/>
      <c r="D5" s="300" t="s">
        <v>337</v>
      </c>
      <c r="E5" s="39"/>
      <c r="F5" s="5">
        <f aca="true" t="shared" si="1" ref="F5:O5">IF(SUM(F6:F67)&gt;0,SUM(F6:F67),"")</f>
        <v>198</v>
      </c>
      <c r="G5" s="5">
        <f t="shared" si="1"/>
        <v>193</v>
      </c>
      <c r="H5" s="5">
        <f t="shared" si="1"/>
        <v>171</v>
      </c>
      <c r="I5" s="5">
        <f t="shared" si="1"/>
        <v>125</v>
      </c>
      <c r="J5" s="5">
        <f t="shared" si="1"/>
        <v>105</v>
      </c>
      <c r="K5" s="5">
        <f t="shared" si="1"/>
        <v>104</v>
      </c>
      <c r="L5" s="5">
        <f t="shared" si="1"/>
        <v>94</v>
      </c>
      <c r="M5" s="5">
        <f t="shared" si="1"/>
        <v>79</v>
      </c>
      <c r="N5" s="5">
        <f t="shared" si="1"/>
        <v>67</v>
      </c>
      <c r="O5" s="5">
        <f t="shared" si="1"/>
        <v>58</v>
      </c>
      <c r="P5" s="136" t="s">
        <v>431</v>
      </c>
    </row>
    <row r="6" spans="1:16" ht="16.5" thickBot="1" thickTop="1">
      <c r="A6" s="222" t="s">
        <v>0</v>
      </c>
      <c r="B6" s="164">
        <v>2</v>
      </c>
      <c r="C6" s="223">
        <f aca="true" t="shared" si="2" ref="C6:C64">$F$4</f>
        <v>39140</v>
      </c>
      <c r="D6" s="224" t="s">
        <v>205</v>
      </c>
      <c r="E6" s="301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389" t="s">
        <v>130</v>
      </c>
    </row>
    <row r="7" spans="1:16" ht="14.25" thickBot="1" thickTop="1">
      <c r="A7" s="203"/>
      <c r="B7" s="250" t="s">
        <v>338</v>
      </c>
      <c r="C7" s="28">
        <f t="shared" si="2"/>
        <v>39140</v>
      </c>
      <c r="D7" s="302" t="s">
        <v>462</v>
      </c>
      <c r="E7" s="302" t="s">
        <v>251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11">
        <v>0</v>
      </c>
      <c r="M7" s="11">
        <v>0</v>
      </c>
      <c r="N7" s="11">
        <v>0</v>
      </c>
      <c r="O7" s="19">
        <v>0</v>
      </c>
      <c r="P7" s="451"/>
    </row>
    <row r="8" spans="1:16" s="7" customFormat="1" ht="16.5" customHeight="1" thickBot="1" thickTop="1">
      <c r="A8" s="222" t="s">
        <v>5</v>
      </c>
      <c r="B8" s="164">
        <v>8</v>
      </c>
      <c r="C8" s="223">
        <f t="shared" si="2"/>
        <v>39140</v>
      </c>
      <c r="D8" s="224" t="s">
        <v>205</v>
      </c>
      <c r="E8" s="301"/>
      <c r="F8" s="227"/>
      <c r="G8" s="227"/>
      <c r="H8" s="227"/>
      <c r="I8" s="227" t="s">
        <v>61</v>
      </c>
      <c r="J8" s="227" t="s">
        <v>61</v>
      </c>
      <c r="K8" s="227" t="s">
        <v>61</v>
      </c>
      <c r="L8" s="227"/>
      <c r="M8" s="227"/>
      <c r="N8" s="227"/>
      <c r="O8" s="227"/>
      <c r="P8" s="389" t="s">
        <v>130</v>
      </c>
    </row>
    <row r="9" spans="1:16" ht="13.5" customHeight="1" thickTop="1">
      <c r="A9" s="1" t="s">
        <v>336</v>
      </c>
      <c r="B9" s="250" t="s">
        <v>340</v>
      </c>
      <c r="C9" s="2">
        <f t="shared" si="2"/>
        <v>39140</v>
      </c>
      <c r="D9" s="303" t="s">
        <v>317</v>
      </c>
      <c r="E9" s="303" t="s">
        <v>266</v>
      </c>
      <c r="F9" s="1">
        <v>10</v>
      </c>
      <c r="G9" s="1">
        <v>10</v>
      </c>
      <c r="H9" s="1">
        <v>4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19">
        <v>0</v>
      </c>
      <c r="P9" s="409"/>
    </row>
    <row r="10" spans="2:16" ht="12.75">
      <c r="B10" s="250" t="s">
        <v>341</v>
      </c>
      <c r="C10" s="2">
        <f t="shared" si="2"/>
        <v>39140</v>
      </c>
      <c r="D10" s="303" t="s">
        <v>318</v>
      </c>
      <c r="E10" s="303" t="s">
        <v>461</v>
      </c>
      <c r="F10" s="1">
        <v>8</v>
      </c>
      <c r="G10" s="1">
        <v>8</v>
      </c>
      <c r="H10" s="1">
        <v>4</v>
      </c>
      <c r="I10" s="1">
        <v>4</v>
      </c>
      <c r="J10" s="1">
        <v>4</v>
      </c>
      <c r="K10" s="6">
        <v>0</v>
      </c>
      <c r="L10" s="6">
        <v>0</v>
      </c>
      <c r="M10" s="6">
        <v>0</v>
      </c>
      <c r="N10" s="6">
        <v>0</v>
      </c>
      <c r="O10" s="15">
        <v>0</v>
      </c>
      <c r="P10" s="409"/>
    </row>
    <row r="11" spans="2:16" ht="12.75">
      <c r="B11" s="250" t="s">
        <v>342</v>
      </c>
      <c r="C11" s="2">
        <f t="shared" si="2"/>
        <v>39140</v>
      </c>
      <c r="D11" s="303" t="s">
        <v>319</v>
      </c>
      <c r="E11" s="303" t="s">
        <v>261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6">
        <v>0</v>
      </c>
      <c r="N11" s="6">
        <v>0</v>
      </c>
      <c r="O11" s="15">
        <v>0</v>
      </c>
      <c r="P11" s="409"/>
    </row>
    <row r="12" spans="2:16" ht="13.5" thickBot="1">
      <c r="B12" s="250" t="s">
        <v>343</v>
      </c>
      <c r="C12" s="2">
        <f t="shared" si="2"/>
        <v>39140</v>
      </c>
      <c r="D12" s="303" t="s">
        <v>320</v>
      </c>
      <c r="E12" s="303" t="s">
        <v>266</v>
      </c>
      <c r="F12" s="1">
        <v>8</v>
      </c>
      <c r="G12" s="1">
        <v>8</v>
      </c>
      <c r="H12" s="1">
        <v>8</v>
      </c>
      <c r="I12" s="1">
        <v>8</v>
      </c>
      <c r="J12" s="1">
        <v>8</v>
      </c>
      <c r="K12" s="1">
        <v>8</v>
      </c>
      <c r="L12" s="1">
        <v>8</v>
      </c>
      <c r="M12" s="6">
        <v>0</v>
      </c>
      <c r="N12" s="6">
        <v>0</v>
      </c>
      <c r="O12" s="15">
        <v>0</v>
      </c>
      <c r="P12" s="451"/>
    </row>
    <row r="13" spans="1:16" ht="16.5" thickBot="1" thickTop="1">
      <c r="A13" s="222" t="s">
        <v>6</v>
      </c>
      <c r="B13" s="164">
        <v>1</v>
      </c>
      <c r="C13" s="223">
        <f t="shared" si="2"/>
        <v>39140</v>
      </c>
      <c r="D13" s="224" t="s">
        <v>205</v>
      </c>
      <c r="E13" s="301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389" t="s">
        <v>130</v>
      </c>
    </row>
    <row r="14" spans="2:16" ht="14.25" thickBot="1" thickTop="1">
      <c r="B14" s="250" t="s">
        <v>339</v>
      </c>
      <c r="C14" s="2">
        <f t="shared" si="2"/>
        <v>39140</v>
      </c>
      <c r="D14" s="303" t="s">
        <v>321</v>
      </c>
      <c r="E14" s="303" t="s">
        <v>266</v>
      </c>
      <c r="F14" s="1">
        <v>1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43">
        <v>0</v>
      </c>
      <c r="P14" s="416"/>
    </row>
    <row r="15" spans="1:16" s="7" customFormat="1" ht="17.25" customHeight="1" thickBot="1" thickTop="1">
      <c r="A15" s="169" t="s">
        <v>7</v>
      </c>
      <c r="B15" s="161">
        <v>3</v>
      </c>
      <c r="C15" s="170">
        <f t="shared" si="2"/>
        <v>39140</v>
      </c>
      <c r="D15" s="171" t="s">
        <v>205</v>
      </c>
      <c r="E15" s="172"/>
      <c r="F15" s="173"/>
      <c r="G15" s="173"/>
      <c r="H15" s="173"/>
      <c r="I15" s="173"/>
      <c r="J15" s="173"/>
      <c r="K15" s="173"/>
      <c r="L15" s="173"/>
      <c r="M15" s="304" t="s">
        <v>430</v>
      </c>
      <c r="N15" s="304" t="s">
        <v>430</v>
      </c>
      <c r="O15" s="304" t="s">
        <v>430</v>
      </c>
      <c r="P15" s="394"/>
    </row>
    <row r="16" spans="2:16" ht="13.5" thickTop="1">
      <c r="B16" s="250" t="s">
        <v>387</v>
      </c>
      <c r="C16" s="2">
        <f t="shared" si="2"/>
        <v>39140</v>
      </c>
      <c r="D16" s="303" t="s">
        <v>476</v>
      </c>
      <c r="E16" s="303" t="s">
        <v>251</v>
      </c>
      <c r="F16" s="1">
        <v>2</v>
      </c>
      <c r="G16" s="1">
        <v>2</v>
      </c>
      <c r="H16" s="22">
        <v>1</v>
      </c>
      <c r="I16" s="22">
        <v>1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95"/>
    </row>
    <row r="17" spans="2:16" ht="13.5" customHeight="1">
      <c r="B17" s="250" t="s">
        <v>388</v>
      </c>
      <c r="C17" s="2">
        <f t="shared" si="2"/>
        <v>39140</v>
      </c>
      <c r="D17" s="303" t="s">
        <v>322</v>
      </c>
      <c r="E17" s="303" t="s">
        <v>263</v>
      </c>
      <c r="F17" s="1">
        <v>4</v>
      </c>
      <c r="G17" s="1">
        <v>4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95"/>
    </row>
    <row r="18" spans="2:16" ht="13.5" customHeight="1">
      <c r="B18" s="250" t="s">
        <v>389</v>
      </c>
      <c r="C18" s="2">
        <f t="shared" si="2"/>
        <v>39140</v>
      </c>
      <c r="D18" s="303" t="s">
        <v>397</v>
      </c>
      <c r="E18" s="303" t="s">
        <v>263</v>
      </c>
      <c r="F18" s="1">
        <v>2</v>
      </c>
      <c r="G18" s="1">
        <v>2</v>
      </c>
      <c r="H18" s="1">
        <v>2</v>
      </c>
      <c r="I18" s="6">
        <v>0</v>
      </c>
      <c r="J18" s="1">
        <v>1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95"/>
    </row>
    <row r="19" spans="2:16" ht="13.5" customHeight="1">
      <c r="B19" s="250" t="s">
        <v>390</v>
      </c>
      <c r="C19" s="2">
        <f t="shared" si="2"/>
        <v>39140</v>
      </c>
      <c r="D19" s="303" t="s">
        <v>323</v>
      </c>
      <c r="E19" s="303" t="s">
        <v>263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95"/>
    </row>
    <row r="20" spans="2:16" ht="12.75">
      <c r="B20" s="250" t="s">
        <v>391</v>
      </c>
      <c r="C20" s="2">
        <f t="shared" si="2"/>
        <v>39140</v>
      </c>
      <c r="D20" s="303" t="s">
        <v>324</v>
      </c>
      <c r="E20" s="303" t="s">
        <v>263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6">
        <v>0</v>
      </c>
      <c r="P20" s="395"/>
    </row>
    <row r="21" spans="2:16" ht="13.5" thickBot="1">
      <c r="B21" s="250" t="s">
        <v>392</v>
      </c>
      <c r="C21" s="2">
        <f t="shared" si="2"/>
        <v>39140</v>
      </c>
      <c r="D21" s="303" t="s">
        <v>325</v>
      </c>
      <c r="E21" s="303" t="s">
        <v>263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396"/>
    </row>
    <row r="22" spans="1:16" s="7" customFormat="1" ht="17.25" customHeight="1" thickBot="1" thickTop="1">
      <c r="A22" s="169" t="s">
        <v>9</v>
      </c>
      <c r="B22" s="161">
        <v>8</v>
      </c>
      <c r="C22" s="170">
        <f t="shared" si="2"/>
        <v>39140</v>
      </c>
      <c r="D22" s="171" t="s">
        <v>205</v>
      </c>
      <c r="E22" s="172"/>
      <c r="F22" s="173"/>
      <c r="G22" s="173"/>
      <c r="H22" s="173"/>
      <c r="I22" s="173"/>
      <c r="J22" s="173"/>
      <c r="K22" s="173"/>
      <c r="L22" s="173"/>
      <c r="M22" s="304" t="s">
        <v>430</v>
      </c>
      <c r="N22" s="304" t="s">
        <v>430</v>
      </c>
      <c r="O22" s="304" t="s">
        <v>430</v>
      </c>
      <c r="P22" s="394"/>
    </row>
    <row r="23" spans="2:16" ht="13.5" thickTop="1">
      <c r="B23" s="250" t="s">
        <v>381</v>
      </c>
      <c r="C23" s="2">
        <f t="shared" si="2"/>
        <v>39140</v>
      </c>
      <c r="D23" s="303" t="s">
        <v>477</v>
      </c>
      <c r="E23" s="303" t="s">
        <v>263</v>
      </c>
      <c r="F23" s="1">
        <v>15</v>
      </c>
      <c r="G23" s="1">
        <v>15</v>
      </c>
      <c r="H23" s="1">
        <v>15</v>
      </c>
      <c r="I23" s="1">
        <v>8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19">
        <v>0</v>
      </c>
      <c r="P23" s="417"/>
    </row>
    <row r="24" spans="2:16" ht="12.75">
      <c r="B24" s="250" t="s">
        <v>382</v>
      </c>
      <c r="C24" s="2">
        <f t="shared" si="2"/>
        <v>39140</v>
      </c>
      <c r="D24" s="303" t="s">
        <v>326</v>
      </c>
      <c r="E24" s="303" t="s">
        <v>263</v>
      </c>
      <c r="F24" s="1">
        <v>3</v>
      </c>
      <c r="G24" s="1">
        <v>3</v>
      </c>
      <c r="H24" s="1">
        <v>3</v>
      </c>
      <c r="I24" s="1">
        <v>3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20">
        <v>1</v>
      </c>
      <c r="P24" s="417"/>
    </row>
    <row r="25" spans="2:16" ht="12.75">
      <c r="B25" s="250" t="s">
        <v>383</v>
      </c>
      <c r="C25" s="2">
        <f t="shared" si="2"/>
        <v>39140</v>
      </c>
      <c r="D25" s="303" t="s">
        <v>478</v>
      </c>
      <c r="E25" s="303" t="s">
        <v>263</v>
      </c>
      <c r="F25" s="1">
        <v>8</v>
      </c>
      <c r="G25" s="1">
        <v>8</v>
      </c>
      <c r="H25" s="1">
        <v>8</v>
      </c>
      <c r="I25" s="1">
        <v>8</v>
      </c>
      <c r="J25" s="1">
        <v>8</v>
      </c>
      <c r="K25" s="1">
        <v>8</v>
      </c>
      <c r="L25" s="1">
        <v>8</v>
      </c>
      <c r="M25" s="1">
        <v>8</v>
      </c>
      <c r="N25" s="1">
        <v>8</v>
      </c>
      <c r="O25" s="20">
        <v>8</v>
      </c>
      <c r="P25" s="417"/>
    </row>
    <row r="26" spans="2:16" ht="12.75">
      <c r="B26" s="250" t="s">
        <v>384</v>
      </c>
      <c r="C26" s="2">
        <f t="shared" si="2"/>
        <v>39140</v>
      </c>
      <c r="D26" s="303" t="s">
        <v>479</v>
      </c>
      <c r="E26" s="303" t="s">
        <v>136</v>
      </c>
      <c r="F26" s="1">
        <v>16</v>
      </c>
      <c r="G26" s="1">
        <v>16</v>
      </c>
      <c r="H26" s="1">
        <v>16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15">
        <v>0</v>
      </c>
      <c r="P26" s="417"/>
    </row>
    <row r="27" spans="2:16" ht="12.75">
      <c r="B27" s="250" t="s">
        <v>385</v>
      </c>
      <c r="C27" s="2">
        <f t="shared" si="2"/>
        <v>39140</v>
      </c>
      <c r="D27" s="303" t="s">
        <v>327</v>
      </c>
      <c r="E27" s="303" t="s">
        <v>136</v>
      </c>
      <c r="F27" s="1">
        <v>8</v>
      </c>
      <c r="G27" s="1">
        <v>8</v>
      </c>
      <c r="H27" s="1">
        <v>8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15">
        <v>0</v>
      </c>
      <c r="P27" s="417"/>
    </row>
    <row r="28" spans="2:16" ht="13.5" thickBot="1">
      <c r="B28" s="250" t="s">
        <v>386</v>
      </c>
      <c r="C28" s="2">
        <v>38974</v>
      </c>
      <c r="D28" s="303" t="s">
        <v>325</v>
      </c>
      <c r="E28" s="303" t="s">
        <v>136</v>
      </c>
      <c r="F28" s="305"/>
      <c r="G28" s="306"/>
      <c r="H28" s="306"/>
      <c r="I28" s="306"/>
      <c r="J28" s="33"/>
      <c r="K28" s="4">
        <v>5</v>
      </c>
      <c r="L28" s="307">
        <v>5</v>
      </c>
      <c r="M28" s="307">
        <v>5</v>
      </c>
      <c r="N28" s="307">
        <v>5</v>
      </c>
      <c r="O28" s="308">
        <v>5</v>
      </c>
      <c r="P28" s="408"/>
    </row>
    <row r="29" spans="1:16" ht="16.5" thickBot="1" thickTop="1">
      <c r="A29" s="169" t="s">
        <v>10</v>
      </c>
      <c r="B29" s="161">
        <v>5</v>
      </c>
      <c r="C29" s="170">
        <f t="shared" si="2"/>
        <v>39140</v>
      </c>
      <c r="D29" s="171" t="s">
        <v>205</v>
      </c>
      <c r="E29" s="172"/>
      <c r="F29" s="309"/>
      <c r="G29" s="309"/>
      <c r="H29" s="309"/>
      <c r="I29" s="310" t="s">
        <v>61</v>
      </c>
      <c r="J29" s="310" t="s">
        <v>61</v>
      </c>
      <c r="K29" s="311" t="s">
        <v>61</v>
      </c>
      <c r="L29" s="311" t="s">
        <v>61</v>
      </c>
      <c r="M29" s="311" t="s">
        <v>61</v>
      </c>
      <c r="N29" s="311" t="s">
        <v>61</v>
      </c>
      <c r="O29" s="311" t="s">
        <v>61</v>
      </c>
      <c r="P29" s="394"/>
    </row>
    <row r="30" spans="1:16" ht="13.5" thickTop="1">
      <c r="A30" s="320"/>
      <c r="B30" s="250" t="s">
        <v>378</v>
      </c>
      <c r="C30" s="2">
        <f t="shared" si="2"/>
        <v>39140</v>
      </c>
      <c r="D30" s="303" t="s">
        <v>328</v>
      </c>
      <c r="E30" s="303" t="s">
        <v>266</v>
      </c>
      <c r="F30" s="117">
        <v>2</v>
      </c>
      <c r="G30" s="117">
        <v>2</v>
      </c>
      <c r="H30" s="117">
        <v>2</v>
      </c>
      <c r="I30" s="117">
        <v>2</v>
      </c>
      <c r="J30" s="117">
        <v>2</v>
      </c>
      <c r="K30" s="117">
        <v>2</v>
      </c>
      <c r="L30" s="117">
        <v>2</v>
      </c>
      <c r="M30" s="117">
        <v>2</v>
      </c>
      <c r="N30" s="117">
        <v>2</v>
      </c>
      <c r="O30" s="131">
        <v>2</v>
      </c>
      <c r="P30" s="417"/>
    </row>
    <row r="31" spans="2:16" ht="12.75">
      <c r="B31" s="250" t="s">
        <v>379</v>
      </c>
      <c r="C31" s="2">
        <f t="shared" si="2"/>
        <v>39140</v>
      </c>
      <c r="D31" s="303" t="s">
        <v>329</v>
      </c>
      <c r="E31" s="303" t="s">
        <v>262</v>
      </c>
      <c r="F31" s="117">
        <v>1</v>
      </c>
      <c r="G31" s="117">
        <v>1</v>
      </c>
      <c r="H31" s="117">
        <v>1</v>
      </c>
      <c r="I31" s="117">
        <v>1</v>
      </c>
      <c r="J31" s="117">
        <v>1</v>
      </c>
      <c r="K31" s="117">
        <v>1</v>
      </c>
      <c r="L31" s="117">
        <v>1</v>
      </c>
      <c r="M31" s="117">
        <v>1</v>
      </c>
      <c r="N31" s="117">
        <v>1</v>
      </c>
      <c r="O31" s="132">
        <v>1</v>
      </c>
      <c r="P31" s="417"/>
    </row>
    <row r="32" spans="2:16" ht="13.5" thickBot="1">
      <c r="B32" s="250" t="s">
        <v>380</v>
      </c>
      <c r="C32" s="2">
        <f t="shared" si="2"/>
        <v>39140</v>
      </c>
      <c r="D32" s="303" t="s">
        <v>330</v>
      </c>
      <c r="E32" s="303" t="s">
        <v>266</v>
      </c>
      <c r="F32" s="307">
        <v>2</v>
      </c>
      <c r="G32" s="307">
        <v>2</v>
      </c>
      <c r="H32" s="307">
        <v>2</v>
      </c>
      <c r="I32" s="307">
        <v>2</v>
      </c>
      <c r="J32" s="307">
        <v>2</v>
      </c>
      <c r="K32" s="307">
        <v>2</v>
      </c>
      <c r="L32" s="307">
        <v>2</v>
      </c>
      <c r="M32" s="307">
        <v>2</v>
      </c>
      <c r="N32" s="307">
        <v>2</v>
      </c>
      <c r="O32" s="312">
        <v>2</v>
      </c>
      <c r="P32" s="408"/>
    </row>
    <row r="33" spans="1:16" s="7" customFormat="1" ht="16.5" thickBot="1" thickTop="1">
      <c r="A33" s="222" t="s">
        <v>11</v>
      </c>
      <c r="B33" s="164">
        <v>5</v>
      </c>
      <c r="C33" s="223">
        <f t="shared" si="2"/>
        <v>39140</v>
      </c>
      <c r="D33" s="224" t="s">
        <v>205</v>
      </c>
      <c r="E33" s="301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389" t="s">
        <v>130</v>
      </c>
    </row>
    <row r="34" spans="1:16" ht="13.5" thickTop="1">
      <c r="A34" s="320"/>
      <c r="B34" s="250" t="s">
        <v>376</v>
      </c>
      <c r="C34" s="2">
        <f t="shared" si="2"/>
        <v>39140</v>
      </c>
      <c r="D34" s="303" t="s">
        <v>474</v>
      </c>
      <c r="E34" s="303" t="s">
        <v>262</v>
      </c>
      <c r="F34" s="1">
        <v>4</v>
      </c>
      <c r="G34" s="1">
        <v>2</v>
      </c>
      <c r="H34" s="1">
        <v>1</v>
      </c>
      <c r="I34" s="1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19">
        <v>0</v>
      </c>
      <c r="P34" s="409"/>
    </row>
    <row r="35" spans="2:16" ht="13.5" thickBot="1">
      <c r="B35" s="250" t="s">
        <v>377</v>
      </c>
      <c r="C35" s="2">
        <f t="shared" si="2"/>
        <v>39140</v>
      </c>
      <c r="D35" s="303" t="s">
        <v>475</v>
      </c>
      <c r="E35" s="303" t="s">
        <v>262</v>
      </c>
      <c r="F35" s="1">
        <v>8</v>
      </c>
      <c r="G35" s="1">
        <v>8</v>
      </c>
      <c r="H35" s="1">
        <v>4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101">
        <v>0</v>
      </c>
      <c r="P35" s="451"/>
    </row>
    <row r="36" spans="1:16" ht="16.5" thickBot="1" thickTop="1">
      <c r="A36" s="169" t="s">
        <v>12</v>
      </c>
      <c r="B36" s="161">
        <v>5</v>
      </c>
      <c r="C36" s="170">
        <f t="shared" si="2"/>
        <v>39140</v>
      </c>
      <c r="D36" s="235" t="s">
        <v>205</v>
      </c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394"/>
    </row>
    <row r="37" spans="1:16" ht="13.5" thickTop="1">
      <c r="A37" s="320"/>
      <c r="B37" s="250" t="s">
        <v>372</v>
      </c>
      <c r="C37" s="2">
        <f t="shared" si="2"/>
        <v>39140</v>
      </c>
      <c r="D37" s="313" t="s">
        <v>471</v>
      </c>
      <c r="E37" s="313" t="s">
        <v>262</v>
      </c>
      <c r="F37" s="8">
        <v>2</v>
      </c>
      <c r="G37" s="8">
        <v>2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63">
        <v>1</v>
      </c>
      <c r="P37" s="417"/>
    </row>
    <row r="38" spans="1:16" ht="12.75" customHeight="1">
      <c r="A38" s="8"/>
      <c r="B38" s="250" t="s">
        <v>373</v>
      </c>
      <c r="C38" s="2">
        <f t="shared" si="2"/>
        <v>39140</v>
      </c>
      <c r="D38" s="313" t="s">
        <v>398</v>
      </c>
      <c r="E38" s="313" t="s">
        <v>262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  <c r="M38" s="8">
        <v>1</v>
      </c>
      <c r="N38" s="8">
        <v>1</v>
      </c>
      <c r="O38" s="20">
        <v>1</v>
      </c>
      <c r="P38" s="417"/>
    </row>
    <row r="39" spans="1:16" ht="12.75" customHeight="1">
      <c r="A39" s="8"/>
      <c r="B39" s="250" t="s">
        <v>374</v>
      </c>
      <c r="C39" s="2">
        <f t="shared" si="2"/>
        <v>39140</v>
      </c>
      <c r="D39" s="313" t="s">
        <v>472</v>
      </c>
      <c r="E39" s="313" t="s">
        <v>262</v>
      </c>
      <c r="F39" s="8">
        <v>1</v>
      </c>
      <c r="G39" s="8">
        <v>1</v>
      </c>
      <c r="H39" s="8">
        <v>1</v>
      </c>
      <c r="I39" s="8">
        <v>1</v>
      </c>
      <c r="J39" s="8">
        <v>1</v>
      </c>
      <c r="K39" s="8">
        <v>1</v>
      </c>
      <c r="L39" s="8">
        <v>1</v>
      </c>
      <c r="M39" s="8">
        <v>1</v>
      </c>
      <c r="N39" s="6">
        <v>0</v>
      </c>
      <c r="O39" s="15">
        <v>0</v>
      </c>
      <c r="P39" s="417"/>
    </row>
    <row r="40" spans="1:16" ht="13.5" thickBot="1">
      <c r="A40" s="8"/>
      <c r="B40" s="250" t="s">
        <v>375</v>
      </c>
      <c r="C40" s="2">
        <f t="shared" si="2"/>
        <v>39140</v>
      </c>
      <c r="D40" s="303" t="s">
        <v>467</v>
      </c>
      <c r="E40" s="313" t="s">
        <v>262</v>
      </c>
      <c r="F40" s="14">
        <v>4</v>
      </c>
      <c r="G40" s="14">
        <v>4</v>
      </c>
      <c r="H40" s="14">
        <v>4</v>
      </c>
      <c r="I40" s="14">
        <v>4</v>
      </c>
      <c r="J40" s="14">
        <v>4</v>
      </c>
      <c r="K40" s="14">
        <v>4</v>
      </c>
      <c r="L40" s="14">
        <v>4</v>
      </c>
      <c r="M40" s="14">
        <v>4</v>
      </c>
      <c r="N40" s="14">
        <v>4</v>
      </c>
      <c r="O40" s="18">
        <v>4</v>
      </c>
      <c r="P40" s="408"/>
    </row>
    <row r="41" spans="1:16" ht="16.5" thickBot="1" thickTop="1">
      <c r="A41" s="169" t="s">
        <v>13</v>
      </c>
      <c r="B41" s="161">
        <v>5</v>
      </c>
      <c r="C41" s="170">
        <f t="shared" si="2"/>
        <v>39140</v>
      </c>
      <c r="D41" s="235" t="s">
        <v>205</v>
      </c>
      <c r="E41" s="235"/>
      <c r="F41" s="235"/>
      <c r="G41" s="235"/>
      <c r="H41" s="235"/>
      <c r="I41" s="235"/>
      <c r="J41" s="235"/>
      <c r="K41" s="235"/>
      <c r="L41" s="235"/>
      <c r="M41" s="311" t="s">
        <v>61</v>
      </c>
      <c r="N41" s="311" t="s">
        <v>61</v>
      </c>
      <c r="O41" s="304" t="s">
        <v>430</v>
      </c>
      <c r="P41" s="394"/>
    </row>
    <row r="42" spans="2:16" ht="13.5" thickTop="1">
      <c r="B42" s="250" t="s">
        <v>367</v>
      </c>
      <c r="C42" s="2">
        <f t="shared" si="2"/>
        <v>39140</v>
      </c>
      <c r="D42" s="303" t="s">
        <v>331</v>
      </c>
      <c r="E42" s="303" t="s">
        <v>263</v>
      </c>
      <c r="F42" s="1">
        <v>4</v>
      </c>
      <c r="G42" s="1">
        <v>4</v>
      </c>
      <c r="H42" s="1">
        <v>4</v>
      </c>
      <c r="I42" s="1">
        <v>4</v>
      </c>
      <c r="J42" s="1">
        <v>3</v>
      </c>
      <c r="K42" s="1">
        <v>1</v>
      </c>
      <c r="L42" s="1">
        <v>1</v>
      </c>
      <c r="M42" s="1">
        <v>1</v>
      </c>
      <c r="N42" s="1">
        <v>1</v>
      </c>
      <c r="O42" s="63">
        <v>1</v>
      </c>
      <c r="P42" s="417"/>
    </row>
    <row r="43" spans="2:16" ht="12.75">
      <c r="B43" s="250" t="s">
        <v>368</v>
      </c>
      <c r="C43" s="2">
        <f t="shared" si="2"/>
        <v>39140</v>
      </c>
      <c r="D43" s="303" t="s">
        <v>473</v>
      </c>
      <c r="E43" s="303" t="s">
        <v>263</v>
      </c>
      <c r="F43" s="1">
        <v>6</v>
      </c>
      <c r="G43" s="1">
        <v>6</v>
      </c>
      <c r="H43" s="1">
        <v>6</v>
      </c>
      <c r="I43" s="1">
        <v>6</v>
      </c>
      <c r="J43" s="1">
        <v>6</v>
      </c>
      <c r="K43" s="1">
        <v>4</v>
      </c>
      <c r="L43" s="1">
        <v>2</v>
      </c>
      <c r="M43" s="1">
        <v>2</v>
      </c>
      <c r="N43" s="1">
        <v>2</v>
      </c>
      <c r="O43" s="20">
        <v>2</v>
      </c>
      <c r="P43" s="417"/>
    </row>
    <row r="44" spans="2:16" ht="12.75">
      <c r="B44" s="250" t="s">
        <v>369</v>
      </c>
      <c r="C44" s="2">
        <f t="shared" si="2"/>
        <v>39140</v>
      </c>
      <c r="D44" s="303" t="s">
        <v>332</v>
      </c>
      <c r="E44" s="303" t="s">
        <v>263</v>
      </c>
      <c r="F44" s="1">
        <v>2</v>
      </c>
      <c r="G44" s="1">
        <v>2</v>
      </c>
      <c r="H44" s="1">
        <v>2</v>
      </c>
      <c r="I44" s="1">
        <v>2</v>
      </c>
      <c r="J44" s="1">
        <v>2</v>
      </c>
      <c r="K44" s="1">
        <v>2</v>
      </c>
      <c r="L44" s="1">
        <v>2</v>
      </c>
      <c r="M44" s="1">
        <v>2</v>
      </c>
      <c r="N44" s="1">
        <v>2</v>
      </c>
      <c r="O44" s="20">
        <v>2</v>
      </c>
      <c r="P44" s="417"/>
    </row>
    <row r="45" spans="2:16" ht="12.75">
      <c r="B45" s="250" t="s">
        <v>370</v>
      </c>
      <c r="C45" s="2">
        <f t="shared" si="2"/>
        <v>39140</v>
      </c>
      <c r="D45" s="303" t="s">
        <v>333</v>
      </c>
      <c r="E45" s="303" t="s">
        <v>263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20">
        <v>1</v>
      </c>
      <c r="P45" s="417"/>
    </row>
    <row r="46" spans="2:16" ht="13.5" thickBot="1">
      <c r="B46" s="250" t="s">
        <v>371</v>
      </c>
      <c r="C46" s="2">
        <f t="shared" si="2"/>
        <v>39140</v>
      </c>
      <c r="D46" s="303" t="s">
        <v>96</v>
      </c>
      <c r="E46" s="303" t="s">
        <v>263</v>
      </c>
      <c r="F46" s="1">
        <v>2</v>
      </c>
      <c r="G46" s="1">
        <v>2</v>
      </c>
      <c r="H46" s="1">
        <v>2</v>
      </c>
      <c r="I46" s="1">
        <v>2</v>
      </c>
      <c r="J46" s="1">
        <v>2</v>
      </c>
      <c r="K46" s="1">
        <v>2</v>
      </c>
      <c r="L46" s="1">
        <v>2</v>
      </c>
      <c r="M46" s="1">
        <v>2</v>
      </c>
      <c r="N46" s="1">
        <v>2</v>
      </c>
      <c r="O46" s="18">
        <v>2</v>
      </c>
      <c r="P46" s="408"/>
    </row>
    <row r="47" spans="1:16" ht="34.5" customHeight="1" thickBot="1" thickTop="1">
      <c r="A47" s="222" t="s">
        <v>14</v>
      </c>
      <c r="B47" s="164">
        <v>5</v>
      </c>
      <c r="C47" s="223">
        <f t="shared" si="2"/>
        <v>39140</v>
      </c>
      <c r="D47" s="322" t="s">
        <v>205</v>
      </c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89" t="s">
        <v>130</v>
      </c>
    </row>
    <row r="48" spans="1:16" ht="13.5" thickTop="1">
      <c r="A48" s="320"/>
      <c r="B48" s="250" t="s">
        <v>363</v>
      </c>
      <c r="C48" s="2">
        <f t="shared" si="2"/>
        <v>39140</v>
      </c>
      <c r="D48" s="303" t="s">
        <v>468</v>
      </c>
      <c r="E48" s="303" t="s">
        <v>262</v>
      </c>
      <c r="F48" s="1">
        <v>2</v>
      </c>
      <c r="G48" s="1">
        <v>2</v>
      </c>
      <c r="H48" s="1">
        <v>2</v>
      </c>
      <c r="I48" s="1">
        <v>2</v>
      </c>
      <c r="J48" s="1">
        <v>2</v>
      </c>
      <c r="K48" s="1">
        <v>2</v>
      </c>
      <c r="L48" s="1">
        <v>2</v>
      </c>
      <c r="M48" s="1">
        <v>2</v>
      </c>
      <c r="N48" s="1">
        <v>2</v>
      </c>
      <c r="O48" s="19">
        <v>0</v>
      </c>
      <c r="P48" s="409"/>
    </row>
    <row r="49" spans="2:16" ht="12.75">
      <c r="B49" s="250" t="s">
        <v>364</v>
      </c>
      <c r="C49" s="2">
        <f t="shared" si="2"/>
        <v>39140</v>
      </c>
      <c r="D49" s="303" t="s">
        <v>469</v>
      </c>
      <c r="E49" s="303" t="s">
        <v>262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1">
        <v>0</v>
      </c>
      <c r="O49" s="15">
        <v>0</v>
      </c>
      <c r="P49" s="409"/>
    </row>
    <row r="50" spans="2:16" ht="12.75">
      <c r="B50" s="250" t="s">
        <v>365</v>
      </c>
      <c r="C50" s="2">
        <f t="shared" si="2"/>
        <v>39140</v>
      </c>
      <c r="D50" s="303" t="s">
        <v>470</v>
      </c>
      <c r="E50" s="303" t="s">
        <v>262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1">
        <v>0</v>
      </c>
      <c r="O50" s="15">
        <v>0</v>
      </c>
      <c r="P50" s="409"/>
    </row>
    <row r="51" spans="2:16" ht="13.5" thickBot="1">
      <c r="B51" s="250" t="s">
        <v>366</v>
      </c>
      <c r="C51" s="2">
        <f t="shared" si="2"/>
        <v>39140</v>
      </c>
      <c r="D51" s="303" t="s">
        <v>467</v>
      </c>
      <c r="E51" s="303" t="s">
        <v>262</v>
      </c>
      <c r="F51" s="1">
        <v>4</v>
      </c>
      <c r="G51" s="1">
        <v>4</v>
      </c>
      <c r="H51" s="1">
        <v>4</v>
      </c>
      <c r="I51" s="1">
        <v>4</v>
      </c>
      <c r="J51" s="1">
        <v>4</v>
      </c>
      <c r="K51" s="1">
        <v>4</v>
      </c>
      <c r="L51" s="1">
        <v>4</v>
      </c>
      <c r="M51" s="1">
        <v>4</v>
      </c>
      <c r="N51" s="1">
        <v>4</v>
      </c>
      <c r="O51" s="15">
        <v>0</v>
      </c>
      <c r="P51" s="451"/>
    </row>
    <row r="52" spans="1:16" ht="16.5" thickBot="1" thickTop="1">
      <c r="A52" s="222" t="s">
        <v>39</v>
      </c>
      <c r="B52" s="164">
        <v>3</v>
      </c>
      <c r="C52" s="223">
        <f t="shared" si="2"/>
        <v>39140</v>
      </c>
      <c r="D52" s="224" t="s">
        <v>205</v>
      </c>
      <c r="E52" s="301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389" t="s">
        <v>130</v>
      </c>
    </row>
    <row r="53" spans="1:16" ht="13.5" thickTop="1">
      <c r="A53" s="320"/>
      <c r="B53" s="250" t="s">
        <v>361</v>
      </c>
      <c r="C53" s="2">
        <f t="shared" si="2"/>
        <v>39140</v>
      </c>
      <c r="D53" s="303" t="s">
        <v>466</v>
      </c>
      <c r="E53" s="303" t="s">
        <v>262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6">
        <v>0</v>
      </c>
      <c r="L53" s="6">
        <v>0</v>
      </c>
      <c r="M53" s="6">
        <v>0</v>
      </c>
      <c r="N53" s="6">
        <v>0</v>
      </c>
      <c r="O53" s="19">
        <v>0</v>
      </c>
      <c r="P53" s="409"/>
    </row>
    <row r="54" spans="1:16" ht="13.5" thickBot="1">
      <c r="A54" s="22"/>
      <c r="B54" s="250" t="s">
        <v>362</v>
      </c>
      <c r="C54" s="2">
        <f t="shared" si="2"/>
        <v>39140</v>
      </c>
      <c r="D54" s="303" t="s">
        <v>465</v>
      </c>
      <c r="E54" s="303" t="s">
        <v>266</v>
      </c>
      <c r="F54" s="1">
        <v>7</v>
      </c>
      <c r="G54" s="1">
        <v>7</v>
      </c>
      <c r="H54" s="1">
        <v>7</v>
      </c>
      <c r="I54" s="1">
        <v>7</v>
      </c>
      <c r="J54" s="1">
        <v>7</v>
      </c>
      <c r="K54" s="1">
        <v>7</v>
      </c>
      <c r="L54" s="1">
        <v>2</v>
      </c>
      <c r="M54" s="1">
        <v>2</v>
      </c>
      <c r="N54" s="1">
        <v>1</v>
      </c>
      <c r="O54" s="15">
        <v>0</v>
      </c>
      <c r="P54" s="451"/>
    </row>
    <row r="55" spans="1:16" ht="16.5" thickBot="1" thickTop="1">
      <c r="A55" s="169" t="s">
        <v>94</v>
      </c>
      <c r="B55" s="161">
        <v>5</v>
      </c>
      <c r="C55" s="170">
        <f t="shared" si="2"/>
        <v>39140</v>
      </c>
      <c r="D55" s="235" t="s">
        <v>205</v>
      </c>
      <c r="E55" s="235"/>
      <c r="F55" s="235"/>
      <c r="G55" s="235"/>
      <c r="H55" s="235"/>
      <c r="I55" s="235"/>
      <c r="J55" s="173"/>
      <c r="K55" s="311" t="s">
        <v>61</v>
      </c>
      <c r="L55" s="311" t="s">
        <v>61</v>
      </c>
      <c r="M55" s="311" t="s">
        <v>61</v>
      </c>
      <c r="N55" s="311" t="s">
        <v>61</v>
      </c>
      <c r="O55" s="304" t="s">
        <v>430</v>
      </c>
      <c r="P55" s="394"/>
    </row>
    <row r="56" spans="1:16" ht="13.5" thickTop="1">
      <c r="A56" s="81"/>
      <c r="B56" s="250" t="s">
        <v>355</v>
      </c>
      <c r="C56" s="2">
        <f t="shared" si="2"/>
        <v>39140</v>
      </c>
      <c r="D56" s="303" t="s">
        <v>463</v>
      </c>
      <c r="E56" s="303" t="s">
        <v>136</v>
      </c>
      <c r="F56" s="1">
        <v>10</v>
      </c>
      <c r="G56" s="1">
        <v>10</v>
      </c>
      <c r="H56" s="1">
        <v>10</v>
      </c>
      <c r="I56" s="1">
        <v>10</v>
      </c>
      <c r="J56" s="1">
        <v>8</v>
      </c>
      <c r="K56" s="1">
        <v>8</v>
      </c>
      <c r="L56" s="1">
        <v>8</v>
      </c>
      <c r="M56" s="1">
        <v>6</v>
      </c>
      <c r="N56" s="1">
        <v>2</v>
      </c>
      <c r="O56" s="63">
        <v>2</v>
      </c>
      <c r="P56" s="417"/>
    </row>
    <row r="57" spans="1:16" ht="12.75">
      <c r="A57" s="81"/>
      <c r="B57" s="250" t="s">
        <v>356</v>
      </c>
      <c r="C57" s="2">
        <f t="shared" si="2"/>
        <v>39140</v>
      </c>
      <c r="D57" s="303" t="s">
        <v>327</v>
      </c>
      <c r="E57" s="303" t="s">
        <v>136</v>
      </c>
      <c r="F57" s="1">
        <v>8</v>
      </c>
      <c r="G57" s="1">
        <v>8</v>
      </c>
      <c r="H57" s="1">
        <v>8</v>
      </c>
      <c r="I57" s="1">
        <v>8</v>
      </c>
      <c r="J57" s="1">
        <v>8</v>
      </c>
      <c r="K57" s="1">
        <v>8</v>
      </c>
      <c r="L57" s="1">
        <v>8</v>
      </c>
      <c r="M57" s="1">
        <v>8</v>
      </c>
      <c r="N57" s="1">
        <v>8</v>
      </c>
      <c r="O57" s="20">
        <v>8</v>
      </c>
      <c r="P57" s="417"/>
    </row>
    <row r="58" spans="1:16" ht="12.75">
      <c r="A58" s="81"/>
      <c r="B58" s="250" t="s">
        <v>357</v>
      </c>
      <c r="C58" s="2">
        <v>38974</v>
      </c>
      <c r="D58" s="303" t="s">
        <v>464</v>
      </c>
      <c r="E58" s="303" t="s">
        <v>136</v>
      </c>
      <c r="F58" s="30"/>
      <c r="G58" s="16"/>
      <c r="H58" s="16"/>
      <c r="I58" s="16"/>
      <c r="J58" s="17"/>
      <c r="K58" s="1">
        <v>4</v>
      </c>
      <c r="L58" s="1">
        <v>4</v>
      </c>
      <c r="M58" s="1">
        <v>4</v>
      </c>
      <c r="N58" s="1">
        <v>4</v>
      </c>
      <c r="O58" s="20">
        <v>4</v>
      </c>
      <c r="P58" s="417"/>
    </row>
    <row r="59" spans="1:16" ht="12.75">
      <c r="A59" s="81"/>
      <c r="B59" s="250" t="s">
        <v>358</v>
      </c>
      <c r="C59" s="2">
        <v>38974</v>
      </c>
      <c r="D59" s="303" t="s">
        <v>218</v>
      </c>
      <c r="E59" s="303" t="s">
        <v>136</v>
      </c>
      <c r="F59" s="86"/>
      <c r="G59" s="83"/>
      <c r="H59" s="83"/>
      <c r="I59" s="83"/>
      <c r="J59" s="273"/>
      <c r="K59" s="1">
        <v>2</v>
      </c>
      <c r="L59" s="1">
        <v>2</v>
      </c>
      <c r="M59" s="1">
        <v>2</v>
      </c>
      <c r="N59" s="1">
        <v>2</v>
      </c>
      <c r="O59" s="20">
        <v>2</v>
      </c>
      <c r="P59" s="417"/>
    </row>
    <row r="60" spans="1:16" ht="12.75">
      <c r="A60" s="81"/>
      <c r="B60" s="250" t="s">
        <v>359</v>
      </c>
      <c r="C60" s="2">
        <v>38974</v>
      </c>
      <c r="D60" s="303" t="s">
        <v>137</v>
      </c>
      <c r="E60" s="303" t="s">
        <v>136</v>
      </c>
      <c r="F60" s="86"/>
      <c r="G60" s="83"/>
      <c r="H60" s="83"/>
      <c r="I60" s="83"/>
      <c r="J60" s="273"/>
      <c r="K60" s="1">
        <v>3</v>
      </c>
      <c r="L60" s="1">
        <v>3</v>
      </c>
      <c r="M60" s="1">
        <v>3</v>
      </c>
      <c r="N60" s="1">
        <v>3</v>
      </c>
      <c r="O60" s="20">
        <v>3</v>
      </c>
      <c r="P60" s="417"/>
    </row>
    <row r="61" spans="2:16" ht="13.5" thickBot="1">
      <c r="B61" s="250" t="s">
        <v>360</v>
      </c>
      <c r="C61" s="2">
        <v>38974</v>
      </c>
      <c r="D61" s="1" t="s">
        <v>138</v>
      </c>
      <c r="E61" s="303" t="s">
        <v>136</v>
      </c>
      <c r="F61" s="31"/>
      <c r="G61" s="32"/>
      <c r="H61" s="32"/>
      <c r="I61" s="32"/>
      <c r="J61" s="314"/>
      <c r="K61" s="1">
        <v>3</v>
      </c>
      <c r="L61" s="1">
        <v>3</v>
      </c>
      <c r="M61" s="1">
        <v>3</v>
      </c>
      <c r="N61" s="1">
        <v>3</v>
      </c>
      <c r="O61" s="18">
        <v>3</v>
      </c>
      <c r="P61" s="408"/>
    </row>
    <row r="62" spans="1:16" ht="16.5" thickBot="1" thickTop="1">
      <c r="A62" s="222" t="s">
        <v>111</v>
      </c>
      <c r="B62" s="164">
        <v>1</v>
      </c>
      <c r="C62" s="223">
        <f t="shared" si="2"/>
        <v>39140</v>
      </c>
      <c r="D62" s="224" t="s">
        <v>205</v>
      </c>
      <c r="E62" s="301"/>
      <c r="F62" s="315"/>
      <c r="G62" s="315"/>
      <c r="H62" s="315"/>
      <c r="I62" s="315"/>
      <c r="J62" s="315"/>
      <c r="K62" s="227"/>
      <c r="L62" s="227"/>
      <c r="M62" s="227"/>
      <c r="N62" s="227"/>
      <c r="O62" s="227"/>
      <c r="P62" s="389" t="s">
        <v>130</v>
      </c>
    </row>
    <row r="63" spans="1:16" ht="13.5" thickTop="1">
      <c r="A63" s="320" t="s">
        <v>314</v>
      </c>
      <c r="B63" s="250" t="s">
        <v>353</v>
      </c>
      <c r="C63" s="2">
        <f t="shared" si="2"/>
        <v>39140</v>
      </c>
      <c r="D63" s="313" t="s">
        <v>334</v>
      </c>
      <c r="E63" s="313" t="s">
        <v>266</v>
      </c>
      <c r="F63" s="8">
        <v>1</v>
      </c>
      <c r="G63" s="8">
        <v>1</v>
      </c>
      <c r="H63" s="8">
        <v>1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19">
        <v>0</v>
      </c>
      <c r="P63" s="409"/>
    </row>
    <row r="64" spans="1:16" ht="13.5" thickBot="1">
      <c r="A64" s="8"/>
      <c r="B64" s="250" t="s">
        <v>354</v>
      </c>
      <c r="C64" s="2">
        <f t="shared" si="2"/>
        <v>39140</v>
      </c>
      <c r="D64" s="313" t="s">
        <v>335</v>
      </c>
      <c r="E64" s="313" t="s">
        <v>266</v>
      </c>
      <c r="F64" s="8">
        <v>1</v>
      </c>
      <c r="G64" s="8">
        <v>1</v>
      </c>
      <c r="H64" s="8">
        <v>1</v>
      </c>
      <c r="I64" s="8">
        <v>1</v>
      </c>
      <c r="J64" s="8">
        <v>1</v>
      </c>
      <c r="K64" s="11">
        <v>0</v>
      </c>
      <c r="L64" s="11">
        <v>0</v>
      </c>
      <c r="M64" s="11">
        <v>0</v>
      </c>
      <c r="N64" s="11">
        <v>0</v>
      </c>
      <c r="O64" s="15">
        <v>0</v>
      </c>
      <c r="P64" s="451"/>
    </row>
    <row r="65" spans="1:16" s="174" customFormat="1" ht="16.5" thickBot="1" thickTop="1">
      <c r="A65" s="171" t="s">
        <v>86</v>
      </c>
      <c r="B65" s="161"/>
      <c r="C65" s="170">
        <f>$F$4</f>
        <v>39140</v>
      </c>
      <c r="D65" s="171" t="s">
        <v>204</v>
      </c>
      <c r="E65" s="172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428"/>
    </row>
    <row r="66" spans="1:16" ht="27" thickBot="1" thickTop="1">
      <c r="A66" s="179"/>
      <c r="B66" s="250" t="s">
        <v>352</v>
      </c>
      <c r="C66" s="114">
        <f>$F$4</f>
        <v>39140</v>
      </c>
      <c r="D66" s="316" t="s">
        <v>181</v>
      </c>
      <c r="E66" s="36" t="s">
        <v>140</v>
      </c>
      <c r="F66" s="36">
        <f>F87</f>
        <v>29</v>
      </c>
      <c r="G66" s="36">
        <f aca="true" t="shared" si="3" ref="G66:O66">$F66-G69</f>
        <v>27</v>
      </c>
      <c r="H66" s="36">
        <f t="shared" si="3"/>
        <v>26</v>
      </c>
      <c r="I66" s="36">
        <f t="shared" si="3"/>
        <v>22</v>
      </c>
      <c r="J66" s="36">
        <f t="shared" si="3"/>
        <v>16</v>
      </c>
      <c r="K66" s="36">
        <f t="shared" si="3"/>
        <v>10</v>
      </c>
      <c r="L66" s="36">
        <f t="shared" si="3"/>
        <v>8</v>
      </c>
      <c r="M66" s="36">
        <f t="shared" si="3"/>
        <v>7</v>
      </c>
      <c r="N66" s="36">
        <f t="shared" si="3"/>
        <v>3</v>
      </c>
      <c r="O66" s="53">
        <f t="shared" si="3"/>
        <v>2</v>
      </c>
      <c r="P66" s="430"/>
    </row>
    <row r="67" spans="1:16" ht="22.5" customHeight="1" thickBot="1" thickTop="1">
      <c r="A67" s="45"/>
      <c r="B67" s="46"/>
      <c r="C67" s="47"/>
      <c r="D67" s="317"/>
      <c r="E67" s="317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318"/>
    </row>
    <row r="68" spans="1:15" ht="14.25" thickBot="1" thickTop="1">
      <c r="A68" s="35" t="s">
        <v>23</v>
      </c>
      <c r="B68" s="36"/>
      <c r="C68" s="36"/>
      <c r="D68" s="319"/>
      <c r="E68" s="319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6" s="174" customFormat="1" ht="16.5" thickBot="1" thickTop="1">
      <c r="A69" s="171" t="s">
        <v>24</v>
      </c>
      <c r="B69" s="171"/>
      <c r="C69" s="171"/>
      <c r="D69" s="175" t="s">
        <v>83</v>
      </c>
      <c r="E69" s="172"/>
      <c r="F69" s="169">
        <f aca="true" t="shared" si="4" ref="F69:O69">SUM(F70:F77)</f>
        <v>2</v>
      </c>
      <c r="G69" s="169">
        <f t="shared" si="4"/>
        <v>2</v>
      </c>
      <c r="H69" s="169">
        <f t="shared" si="4"/>
        <v>3</v>
      </c>
      <c r="I69" s="169">
        <f t="shared" si="4"/>
        <v>7</v>
      </c>
      <c r="J69" s="169">
        <f t="shared" si="4"/>
        <v>13</v>
      </c>
      <c r="K69" s="169">
        <f t="shared" si="4"/>
        <v>19</v>
      </c>
      <c r="L69" s="169">
        <f t="shared" si="4"/>
        <v>21</v>
      </c>
      <c r="M69" s="169">
        <f t="shared" si="4"/>
        <v>22</v>
      </c>
      <c r="N69" s="169">
        <f t="shared" si="4"/>
        <v>26</v>
      </c>
      <c r="O69" s="169">
        <f t="shared" si="4"/>
        <v>27</v>
      </c>
      <c r="P69" s="394"/>
    </row>
    <row r="70" spans="2:16" ht="13.5" thickTop="1">
      <c r="B70" s="250" t="s">
        <v>344</v>
      </c>
      <c r="E70" s="23" t="s">
        <v>460</v>
      </c>
      <c r="I70" s="1">
        <v>1</v>
      </c>
      <c r="J70" s="1">
        <v>2</v>
      </c>
      <c r="K70" s="1">
        <v>4</v>
      </c>
      <c r="L70" s="1">
        <v>5</v>
      </c>
      <c r="M70" s="1">
        <v>6</v>
      </c>
      <c r="N70" s="1">
        <v>9</v>
      </c>
      <c r="O70" s="63">
        <v>10</v>
      </c>
      <c r="P70" s="417"/>
    </row>
    <row r="71" spans="2:16" ht="12.75">
      <c r="B71" s="250" t="s">
        <v>345</v>
      </c>
      <c r="E71" s="23" t="s">
        <v>266</v>
      </c>
      <c r="F71" s="1">
        <v>2</v>
      </c>
      <c r="G71" s="1">
        <v>2</v>
      </c>
      <c r="H71" s="1">
        <v>2</v>
      </c>
      <c r="I71" s="1">
        <v>3</v>
      </c>
      <c r="J71" s="1">
        <v>3</v>
      </c>
      <c r="K71" s="1">
        <v>6</v>
      </c>
      <c r="L71" s="1">
        <v>6</v>
      </c>
      <c r="M71" s="1">
        <v>6</v>
      </c>
      <c r="N71" s="1">
        <v>7</v>
      </c>
      <c r="O71" s="20">
        <v>7</v>
      </c>
      <c r="P71" s="417"/>
    </row>
    <row r="72" spans="2:16" ht="12.75">
      <c r="B72" s="250" t="s">
        <v>346</v>
      </c>
      <c r="E72" s="23" t="s">
        <v>263</v>
      </c>
      <c r="O72" s="20"/>
      <c r="P72" s="417"/>
    </row>
    <row r="73" spans="2:16" ht="12.75">
      <c r="B73" s="250" t="s">
        <v>347</v>
      </c>
      <c r="E73" s="23" t="s">
        <v>266</v>
      </c>
      <c r="O73" s="20"/>
      <c r="P73" s="417"/>
    </row>
    <row r="74" spans="2:16" ht="12.75">
      <c r="B74" s="250" t="s">
        <v>348</v>
      </c>
      <c r="E74" s="23" t="s">
        <v>274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20">
        <v>1</v>
      </c>
      <c r="P74" s="417"/>
    </row>
    <row r="75" spans="2:16" ht="12.75">
      <c r="B75" s="250" t="s">
        <v>349</v>
      </c>
      <c r="E75" s="23" t="s">
        <v>274</v>
      </c>
      <c r="O75" s="20"/>
      <c r="P75" s="417"/>
    </row>
    <row r="76" spans="2:16" ht="12.75">
      <c r="B76" s="250" t="s">
        <v>350</v>
      </c>
      <c r="D76" s="23" t="s">
        <v>78</v>
      </c>
      <c r="E76" s="23" t="s">
        <v>265</v>
      </c>
      <c r="H76" s="1">
        <v>1</v>
      </c>
      <c r="I76" s="1">
        <v>1</v>
      </c>
      <c r="J76" s="1">
        <v>2</v>
      </c>
      <c r="K76" s="1">
        <v>2</v>
      </c>
      <c r="L76" s="1">
        <v>2</v>
      </c>
      <c r="M76" s="1">
        <v>2</v>
      </c>
      <c r="N76" s="1">
        <v>2</v>
      </c>
      <c r="O76" s="20">
        <v>2</v>
      </c>
      <c r="P76" s="417"/>
    </row>
    <row r="77" spans="2:16" ht="13.5" thickBot="1">
      <c r="B77" s="250" t="s">
        <v>351</v>
      </c>
      <c r="D77" s="23" t="s">
        <v>128</v>
      </c>
      <c r="I77" s="1">
        <v>1</v>
      </c>
      <c r="J77" s="1">
        <v>5</v>
      </c>
      <c r="K77" s="1">
        <v>6</v>
      </c>
      <c r="L77" s="1">
        <v>7</v>
      </c>
      <c r="M77" s="1">
        <v>7</v>
      </c>
      <c r="N77" s="1">
        <v>7</v>
      </c>
      <c r="O77" s="18">
        <v>7</v>
      </c>
      <c r="P77" s="408"/>
    </row>
    <row r="78" spans="1:16" ht="22.5" customHeight="1" thickBot="1" thickTop="1">
      <c r="A78" s="45"/>
      <c r="B78" s="46"/>
      <c r="C78" s="47"/>
      <c r="D78" s="317"/>
      <c r="E78" s="317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318"/>
    </row>
    <row r="79" spans="1:4" ht="13.5" thickTop="1">
      <c r="A79" s="49"/>
      <c r="D79" s="49" t="s">
        <v>84</v>
      </c>
    </row>
    <row r="80" spans="1:8" ht="13.5" thickBot="1">
      <c r="A80" s="50"/>
      <c r="B80" s="50"/>
      <c r="C80" s="50"/>
      <c r="D80" s="50" t="s">
        <v>87</v>
      </c>
      <c r="E80" s="50" t="s">
        <v>85</v>
      </c>
      <c r="F80" s="50" t="s">
        <v>86</v>
      </c>
      <c r="G80" s="50" t="s">
        <v>92</v>
      </c>
      <c r="H80" s="50" t="s">
        <v>93</v>
      </c>
    </row>
    <row r="81" spans="4:7" ht="13.5" thickTop="1">
      <c r="D81" s="58" t="s">
        <v>262</v>
      </c>
      <c r="E81" s="1">
        <v>54</v>
      </c>
      <c r="F81" s="1">
        <v>10</v>
      </c>
      <c r="G81" s="1">
        <f>E81-F81</f>
        <v>44</v>
      </c>
    </row>
    <row r="82" spans="4:7" ht="12.75">
      <c r="D82" s="58" t="s">
        <v>263</v>
      </c>
      <c r="E82" s="1">
        <v>54</v>
      </c>
      <c r="F82" s="1">
        <v>4</v>
      </c>
      <c r="G82" s="1">
        <f aca="true" t="shared" si="5" ref="G82:G90">E82-F82</f>
        <v>50</v>
      </c>
    </row>
    <row r="83" spans="4:7" ht="12.75">
      <c r="D83" s="58" t="s">
        <v>265</v>
      </c>
      <c r="E83" s="1">
        <v>30</v>
      </c>
      <c r="F83" s="1">
        <v>5</v>
      </c>
      <c r="G83" s="1">
        <f t="shared" si="5"/>
        <v>25</v>
      </c>
    </row>
    <row r="84" spans="4:7" ht="12.75">
      <c r="D84" s="58" t="s">
        <v>266</v>
      </c>
      <c r="E84" s="1">
        <v>50</v>
      </c>
      <c r="F84" s="1">
        <v>10</v>
      </c>
      <c r="G84" s="1">
        <f t="shared" si="5"/>
        <v>40</v>
      </c>
    </row>
    <row r="85" spans="4:7" ht="12.75">
      <c r="D85" s="58" t="s">
        <v>136</v>
      </c>
      <c r="E85" s="1">
        <v>43</v>
      </c>
      <c r="F85" s="1">
        <v>0</v>
      </c>
      <c r="G85" s="1">
        <f t="shared" si="5"/>
        <v>43</v>
      </c>
    </row>
    <row r="86" spans="4:7" ht="13.5" thickBot="1">
      <c r="D86" s="58" t="s">
        <v>251</v>
      </c>
      <c r="E86" s="1">
        <v>5</v>
      </c>
      <c r="F86" s="1">
        <v>0</v>
      </c>
      <c r="G86" s="1">
        <f>E86-F86</f>
        <v>5</v>
      </c>
    </row>
    <row r="87" spans="1:8" ht="14.25" thickBot="1" thickTop="1">
      <c r="A87" s="51"/>
      <c r="B87" s="52"/>
      <c r="C87" s="52"/>
      <c r="D87" s="59" t="s">
        <v>315</v>
      </c>
      <c r="E87" s="52">
        <f>SUM(E81:E86)</f>
        <v>236</v>
      </c>
      <c r="F87" s="52">
        <f>SUM(F81:F86)</f>
        <v>29</v>
      </c>
      <c r="G87" s="52">
        <f>SUM(G81:G86)</f>
        <v>207</v>
      </c>
      <c r="H87" s="52">
        <f>F5</f>
        <v>198</v>
      </c>
    </row>
    <row r="88" spans="4:7" ht="13.5" thickTop="1">
      <c r="D88" s="58" t="s">
        <v>260</v>
      </c>
      <c r="E88" s="1"/>
      <c r="G88" s="1">
        <f t="shared" si="5"/>
        <v>0</v>
      </c>
    </row>
    <row r="89" spans="4:7" ht="12.75">
      <c r="D89" s="58" t="s">
        <v>261</v>
      </c>
      <c r="E89" s="1"/>
      <c r="G89" s="1">
        <f t="shared" si="5"/>
        <v>0</v>
      </c>
    </row>
    <row r="90" spans="4:7" ht="12.75">
      <c r="D90" s="58" t="s">
        <v>259</v>
      </c>
      <c r="E90" s="1"/>
      <c r="G90" s="1">
        <f t="shared" si="5"/>
        <v>0</v>
      </c>
    </row>
  </sheetData>
  <mergeCells count="19">
    <mergeCell ref="P65:P66"/>
    <mergeCell ref="P69:P77"/>
    <mergeCell ref="P52:P54"/>
    <mergeCell ref="P55:P61"/>
    <mergeCell ref="P62:P64"/>
    <mergeCell ref="P36:P40"/>
    <mergeCell ref="P41:P46"/>
    <mergeCell ref="P47:P51"/>
    <mergeCell ref="P6:P7"/>
    <mergeCell ref="P8:P12"/>
    <mergeCell ref="P13:P14"/>
    <mergeCell ref="P15:P21"/>
    <mergeCell ref="P22:P28"/>
    <mergeCell ref="P29:P32"/>
    <mergeCell ref="P33:P35"/>
    <mergeCell ref="A3:A4"/>
    <mergeCell ref="C3:C4"/>
    <mergeCell ref="E3:E4"/>
    <mergeCell ref="P3:P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0"/>
  <sheetViews>
    <sheetView zoomScale="80" zoomScaleNormal="80" workbookViewId="0" topLeftCell="A7">
      <selection activeCell="F5" sqref="F5"/>
    </sheetView>
  </sheetViews>
  <sheetFormatPr defaultColWidth="9.140625" defaultRowHeight="12.75"/>
  <cols>
    <col min="1" max="1" width="6.00390625" style="1" customWidth="1"/>
    <col min="2" max="2" width="8.28125" style="1" bestFit="1" customWidth="1"/>
    <col min="3" max="3" width="10.8515625" style="1" bestFit="1" customWidth="1"/>
    <col min="4" max="4" width="38.140625" style="27" bestFit="1" customWidth="1"/>
    <col min="5" max="5" width="10.421875" style="27" customWidth="1"/>
    <col min="6" max="15" width="8.00390625" style="1" bestFit="1" customWidth="1"/>
    <col min="16" max="16" width="11.28125" style="56" customWidth="1"/>
    <col min="17" max="16384" width="9.140625" style="1" customWidth="1"/>
  </cols>
  <sheetData>
    <row r="1" spans="4:16" ht="409.5" customHeight="1">
      <c r="D1" s="23"/>
      <c r="E1" s="23"/>
      <c r="P1" s="54"/>
    </row>
    <row r="2" spans="4:16" ht="13.5" thickBot="1">
      <c r="D2" s="23"/>
      <c r="E2" s="236" t="s">
        <v>231</v>
      </c>
      <c r="P2" s="54"/>
    </row>
    <row r="3" spans="1:16" s="3" customFormat="1" ht="12.75" customHeight="1">
      <c r="A3" s="371" t="s">
        <v>173</v>
      </c>
      <c r="B3" s="162" t="s">
        <v>174</v>
      </c>
      <c r="C3" s="368" t="s">
        <v>20</v>
      </c>
      <c r="D3" s="137" t="s">
        <v>29</v>
      </c>
      <c r="E3" s="406" t="s">
        <v>230</v>
      </c>
      <c r="F3" s="138" t="s">
        <v>17</v>
      </c>
      <c r="G3" s="138" t="s">
        <v>18</v>
      </c>
      <c r="H3" s="138" t="s">
        <v>19</v>
      </c>
      <c r="I3" s="138" t="s">
        <v>15</v>
      </c>
      <c r="J3" s="138" t="s">
        <v>16</v>
      </c>
      <c r="K3" s="138" t="s">
        <v>17</v>
      </c>
      <c r="L3" s="138" t="s">
        <v>18</v>
      </c>
      <c r="M3" s="138" t="s">
        <v>19</v>
      </c>
      <c r="N3" s="138" t="s">
        <v>15</v>
      </c>
      <c r="O3" s="138" t="s">
        <v>16</v>
      </c>
      <c r="P3" s="373" t="s">
        <v>37</v>
      </c>
    </row>
    <row r="4" spans="1:16" s="3" customFormat="1" ht="12.75">
      <c r="A4" s="372"/>
      <c r="B4" s="140" t="s">
        <v>175</v>
      </c>
      <c r="C4" s="369"/>
      <c r="D4" s="141"/>
      <c r="E4" s="407"/>
      <c r="F4" s="142">
        <v>38789</v>
      </c>
      <c r="G4" s="142">
        <f>F4+1</f>
        <v>38790</v>
      </c>
      <c r="H4" s="142">
        <f aca="true" t="shared" si="0" ref="H4:O4">G4+1</f>
        <v>38791</v>
      </c>
      <c r="I4" s="142">
        <f t="shared" si="0"/>
        <v>38792</v>
      </c>
      <c r="J4" s="142">
        <f t="shared" si="0"/>
        <v>38793</v>
      </c>
      <c r="K4" s="142">
        <f>J4+3</f>
        <v>38796</v>
      </c>
      <c r="L4" s="142">
        <f t="shared" si="0"/>
        <v>38797</v>
      </c>
      <c r="M4" s="142">
        <f t="shared" si="0"/>
        <v>38798</v>
      </c>
      <c r="N4" s="142">
        <f t="shared" si="0"/>
        <v>38799</v>
      </c>
      <c r="O4" s="142">
        <f t="shared" si="0"/>
        <v>38800</v>
      </c>
      <c r="P4" s="374"/>
    </row>
    <row r="5" spans="1:16" ht="13.5" thickBot="1">
      <c r="A5" s="370" t="s">
        <v>36</v>
      </c>
      <c r="B5" s="370"/>
      <c r="C5" s="370"/>
      <c r="D5" s="370"/>
      <c r="E5" s="39"/>
      <c r="F5" s="5">
        <f>IF(SUM(F6:F76)&gt;0,SUM(F6:F76),"")</f>
      </c>
      <c r="G5" s="5"/>
      <c r="H5" s="5"/>
      <c r="I5" s="5"/>
      <c r="J5" s="5"/>
      <c r="K5" s="5"/>
      <c r="L5" s="5"/>
      <c r="M5" s="5"/>
      <c r="N5" s="5"/>
      <c r="O5" s="5"/>
      <c r="P5" s="136" t="s">
        <v>153</v>
      </c>
    </row>
    <row r="6" spans="1:16" ht="16.5" thickBot="1" thickTop="1">
      <c r="A6" s="169" t="s">
        <v>0</v>
      </c>
      <c r="B6" s="161"/>
      <c r="C6" s="170">
        <f aca="true" t="shared" si="1" ref="C6:C69">$F$4</f>
        <v>38789</v>
      </c>
      <c r="D6" s="171" t="s">
        <v>205</v>
      </c>
      <c r="E6" s="172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394"/>
    </row>
    <row r="7" spans="1:16" ht="13.5" thickTop="1">
      <c r="A7" s="22"/>
      <c r="B7" s="1" t="s">
        <v>1</v>
      </c>
      <c r="C7" s="28">
        <f t="shared" si="1"/>
        <v>38789</v>
      </c>
      <c r="D7" s="29"/>
      <c r="E7" s="29"/>
      <c r="F7" s="22"/>
      <c r="G7" s="22"/>
      <c r="H7" s="22"/>
      <c r="I7" s="22"/>
      <c r="J7" s="22"/>
      <c r="K7" s="22"/>
      <c r="L7" s="22"/>
      <c r="M7" s="22"/>
      <c r="N7" s="22"/>
      <c r="O7" s="67"/>
      <c r="P7" s="417"/>
    </row>
    <row r="8" spans="1:16" ht="12.75">
      <c r="A8" s="22"/>
      <c r="B8" s="1" t="s">
        <v>2</v>
      </c>
      <c r="C8" s="28">
        <f t="shared" si="1"/>
        <v>38789</v>
      </c>
      <c r="D8" s="29"/>
      <c r="E8" s="29"/>
      <c r="F8" s="22"/>
      <c r="G8" s="22"/>
      <c r="H8" s="22"/>
      <c r="I8" s="22"/>
      <c r="J8" s="22"/>
      <c r="K8" s="22"/>
      <c r="L8" s="22"/>
      <c r="M8" s="22"/>
      <c r="N8" s="22"/>
      <c r="O8" s="68"/>
      <c r="P8" s="417"/>
    </row>
    <row r="9" spans="1:16" ht="12.75">
      <c r="A9" s="22"/>
      <c r="B9" s="1" t="s">
        <v>3</v>
      </c>
      <c r="C9" s="28">
        <f t="shared" si="1"/>
        <v>38789</v>
      </c>
      <c r="D9" s="29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452"/>
    </row>
    <row r="10" spans="1:16" ht="12.75">
      <c r="A10" s="22"/>
      <c r="B10" s="1" t="s">
        <v>4</v>
      </c>
      <c r="C10" s="28">
        <f t="shared" si="1"/>
        <v>38789</v>
      </c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452"/>
    </row>
    <row r="11" spans="1:16" ht="13.5" thickBot="1">
      <c r="A11" s="22"/>
      <c r="B11" s="1" t="s">
        <v>8</v>
      </c>
      <c r="C11" s="28">
        <f t="shared" si="1"/>
        <v>38789</v>
      </c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453"/>
    </row>
    <row r="12" spans="1:16" s="7" customFormat="1" ht="14.25" customHeight="1" thickBot="1" thickTop="1">
      <c r="A12" s="169" t="s">
        <v>5</v>
      </c>
      <c r="B12" s="161"/>
      <c r="C12" s="170">
        <f t="shared" si="1"/>
        <v>38789</v>
      </c>
      <c r="D12" s="171" t="s">
        <v>205</v>
      </c>
      <c r="E12" s="172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394"/>
    </row>
    <row r="13" spans="2:16" ht="13.5" customHeight="1" thickTop="1">
      <c r="B13" s="1" t="s">
        <v>1</v>
      </c>
      <c r="C13" s="2">
        <f t="shared" si="1"/>
        <v>38789</v>
      </c>
      <c r="D13" s="24"/>
      <c r="E13" s="24"/>
      <c r="P13" s="395"/>
    </row>
    <row r="14" spans="2:16" ht="12.75">
      <c r="B14" s="1" t="s">
        <v>2</v>
      </c>
      <c r="C14" s="2">
        <f t="shared" si="1"/>
        <v>38789</v>
      </c>
      <c r="D14" s="24"/>
      <c r="E14" s="24"/>
      <c r="P14" s="395"/>
    </row>
    <row r="15" spans="2:16" ht="12.75">
      <c r="B15" s="1" t="s">
        <v>3</v>
      </c>
      <c r="C15" s="2">
        <f t="shared" si="1"/>
        <v>38789</v>
      </c>
      <c r="D15" s="24"/>
      <c r="E15" s="24"/>
      <c r="P15" s="395"/>
    </row>
    <row r="16" spans="2:16" ht="12.75">
      <c r="B16" s="1" t="s">
        <v>4</v>
      </c>
      <c r="C16" s="2">
        <f t="shared" si="1"/>
        <v>38789</v>
      </c>
      <c r="D16" s="24"/>
      <c r="E16" s="24"/>
      <c r="P16" s="395"/>
    </row>
    <row r="17" spans="2:16" ht="12.75">
      <c r="B17" s="1" t="s">
        <v>8</v>
      </c>
      <c r="C17" s="2">
        <f t="shared" si="1"/>
        <v>38789</v>
      </c>
      <c r="D17" s="24"/>
      <c r="E17" s="24"/>
      <c r="P17" s="395"/>
    </row>
    <row r="18" spans="2:16" ht="12.75">
      <c r="B18" s="1" t="s">
        <v>21</v>
      </c>
      <c r="C18" s="2">
        <f t="shared" si="1"/>
        <v>38789</v>
      </c>
      <c r="D18" s="24"/>
      <c r="E18" s="24"/>
      <c r="P18" s="395"/>
    </row>
    <row r="19" spans="2:16" ht="12.75">
      <c r="B19" s="1" t="s">
        <v>25</v>
      </c>
      <c r="C19" s="2">
        <f t="shared" si="1"/>
        <v>38789</v>
      </c>
      <c r="D19" s="24"/>
      <c r="E19" s="24"/>
      <c r="P19" s="395"/>
    </row>
    <row r="20" spans="2:16" ht="12.75">
      <c r="B20" s="1" t="s">
        <v>26</v>
      </c>
      <c r="C20" s="2">
        <f t="shared" si="1"/>
        <v>38789</v>
      </c>
      <c r="D20" s="24"/>
      <c r="E20" s="24"/>
      <c r="P20" s="395"/>
    </row>
    <row r="21" spans="2:16" ht="14.25" customHeight="1" thickBot="1">
      <c r="B21" s="1" t="s">
        <v>27</v>
      </c>
      <c r="C21" s="2">
        <f t="shared" si="1"/>
        <v>38789</v>
      </c>
      <c r="D21" s="24"/>
      <c r="E21" s="24"/>
      <c r="P21" s="396"/>
    </row>
    <row r="22" spans="1:16" ht="16.5" thickBot="1" thickTop="1">
      <c r="A22" s="169" t="s">
        <v>6</v>
      </c>
      <c r="B22" s="161"/>
      <c r="C22" s="170">
        <f t="shared" si="1"/>
        <v>38789</v>
      </c>
      <c r="D22" s="171" t="s">
        <v>205</v>
      </c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60"/>
    </row>
    <row r="23" spans="2:16" ht="13.5" thickTop="1">
      <c r="B23" s="1" t="s">
        <v>1</v>
      </c>
      <c r="C23" s="2">
        <f t="shared" si="1"/>
        <v>38789</v>
      </c>
      <c r="D23" s="24"/>
      <c r="E23" s="24"/>
      <c r="O23" s="63"/>
      <c r="P23" s="61"/>
    </row>
    <row r="24" spans="2:16" ht="12.75">
      <c r="B24" s="1" t="s">
        <v>2</v>
      </c>
      <c r="C24" s="2">
        <f t="shared" si="1"/>
        <v>38789</v>
      </c>
      <c r="D24" s="24"/>
      <c r="E24" s="24"/>
      <c r="O24" s="20"/>
      <c r="P24" s="61"/>
    </row>
    <row r="25" spans="2:16" ht="12.75">
      <c r="B25" s="1" t="s">
        <v>3</v>
      </c>
      <c r="C25" s="2">
        <f t="shared" si="1"/>
        <v>38789</v>
      </c>
      <c r="D25" s="24"/>
      <c r="E25" s="24"/>
      <c r="O25" s="20"/>
      <c r="P25" s="61"/>
    </row>
    <row r="26" spans="2:16" ht="12.75">
      <c r="B26" s="1" t="s">
        <v>4</v>
      </c>
      <c r="C26" s="2">
        <f t="shared" si="1"/>
        <v>38789</v>
      </c>
      <c r="D26" s="24"/>
      <c r="E26" s="24"/>
      <c r="O26" s="20"/>
      <c r="P26" s="61"/>
    </row>
    <row r="27" spans="2:16" ht="13.5" thickBot="1">
      <c r="B27" s="1" t="s">
        <v>8</v>
      </c>
      <c r="C27" s="2">
        <f t="shared" si="1"/>
        <v>38789</v>
      </c>
      <c r="D27" s="24"/>
      <c r="E27" s="24"/>
      <c r="O27" s="18"/>
      <c r="P27" s="62"/>
    </row>
    <row r="28" spans="1:16" s="7" customFormat="1" ht="14.25" customHeight="1" thickBot="1" thickTop="1">
      <c r="A28" s="169" t="s">
        <v>7</v>
      </c>
      <c r="B28" s="161"/>
      <c r="C28" s="170">
        <f t="shared" si="1"/>
        <v>38789</v>
      </c>
      <c r="D28" s="171" t="s">
        <v>205</v>
      </c>
      <c r="E28" s="172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394"/>
    </row>
    <row r="29" spans="2:16" ht="13.5" customHeight="1" thickTop="1">
      <c r="B29" s="1" t="s">
        <v>1</v>
      </c>
      <c r="C29" s="2">
        <f t="shared" si="1"/>
        <v>38789</v>
      </c>
      <c r="D29" s="24"/>
      <c r="E29" s="24"/>
      <c r="P29" s="395"/>
    </row>
    <row r="30" spans="2:16" ht="13.5" customHeight="1">
      <c r="B30" s="1" t="s">
        <v>2</v>
      </c>
      <c r="C30" s="2">
        <f t="shared" si="1"/>
        <v>38789</v>
      </c>
      <c r="D30" s="24"/>
      <c r="E30" s="24"/>
      <c r="P30" s="395"/>
    </row>
    <row r="31" spans="2:16" ht="13.5" customHeight="1">
      <c r="B31" s="1" t="s">
        <v>3</v>
      </c>
      <c r="C31" s="2">
        <f t="shared" si="1"/>
        <v>38789</v>
      </c>
      <c r="D31" s="24"/>
      <c r="E31" s="24"/>
      <c r="P31" s="395"/>
    </row>
    <row r="32" spans="2:16" ht="12.75">
      <c r="B32" s="1" t="s">
        <v>4</v>
      </c>
      <c r="C32" s="2">
        <f t="shared" si="1"/>
        <v>38789</v>
      </c>
      <c r="D32" s="24"/>
      <c r="E32" s="24"/>
      <c r="P32" s="395"/>
    </row>
    <row r="33" spans="2:16" ht="13.5" thickBot="1">
      <c r="B33" s="1" t="s">
        <v>8</v>
      </c>
      <c r="C33" s="2">
        <f t="shared" si="1"/>
        <v>38789</v>
      </c>
      <c r="D33" s="24"/>
      <c r="E33" s="24"/>
      <c r="P33" s="396"/>
    </row>
    <row r="34" spans="1:16" s="7" customFormat="1" ht="14.25" customHeight="1" thickBot="1" thickTop="1">
      <c r="A34" s="169" t="s">
        <v>9</v>
      </c>
      <c r="B34" s="161"/>
      <c r="C34" s="170">
        <f t="shared" si="1"/>
        <v>38789</v>
      </c>
      <c r="D34" s="171" t="s">
        <v>205</v>
      </c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394"/>
    </row>
    <row r="35" spans="2:16" ht="13.5" thickTop="1">
      <c r="B35" s="1" t="s">
        <v>1</v>
      </c>
      <c r="C35" s="2">
        <f t="shared" si="1"/>
        <v>38789</v>
      </c>
      <c r="D35" s="24"/>
      <c r="E35" s="24"/>
      <c r="O35" s="63"/>
      <c r="P35" s="417"/>
    </row>
    <row r="36" spans="2:16" ht="12.75">
      <c r="B36" s="1" t="s">
        <v>2</v>
      </c>
      <c r="C36" s="2">
        <f t="shared" si="1"/>
        <v>38789</v>
      </c>
      <c r="D36" s="24"/>
      <c r="E36" s="24"/>
      <c r="O36" s="20"/>
      <c r="P36" s="417"/>
    </row>
    <row r="37" spans="2:16" ht="12.75">
      <c r="B37" s="1" t="s">
        <v>3</v>
      </c>
      <c r="C37" s="2">
        <f t="shared" si="1"/>
        <v>38789</v>
      </c>
      <c r="D37" s="24"/>
      <c r="E37" s="24"/>
      <c r="O37" s="20"/>
      <c r="P37" s="417"/>
    </row>
    <row r="38" spans="2:16" ht="12.75">
      <c r="B38" s="1" t="s">
        <v>4</v>
      </c>
      <c r="C38" s="2">
        <f t="shared" si="1"/>
        <v>38789</v>
      </c>
      <c r="D38" s="24"/>
      <c r="E38" s="24"/>
      <c r="O38" s="20"/>
      <c r="P38" s="417"/>
    </row>
    <row r="39" spans="2:16" ht="13.5" thickBot="1">
      <c r="B39" s="1" t="s">
        <v>8</v>
      </c>
      <c r="C39" s="2">
        <f t="shared" si="1"/>
        <v>38789</v>
      </c>
      <c r="D39" s="24"/>
      <c r="E39" s="24"/>
      <c r="O39" s="18"/>
      <c r="P39" s="408"/>
    </row>
    <row r="40" spans="1:16" ht="16.5" thickBot="1" thickTop="1">
      <c r="A40" s="169" t="s">
        <v>10</v>
      </c>
      <c r="B40" s="161"/>
      <c r="C40" s="170">
        <f t="shared" si="1"/>
        <v>38789</v>
      </c>
      <c r="D40" s="171" t="s">
        <v>205</v>
      </c>
      <c r="E40" s="172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394"/>
    </row>
    <row r="41" spans="2:16" ht="13.5" thickTop="1">
      <c r="B41" s="1" t="s">
        <v>1</v>
      </c>
      <c r="C41" s="2">
        <f t="shared" si="1"/>
        <v>38789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64"/>
      <c r="P41" s="417"/>
    </row>
    <row r="42" spans="2:16" ht="12.75">
      <c r="B42" s="1" t="s">
        <v>2</v>
      </c>
      <c r="C42" s="2">
        <f t="shared" si="1"/>
        <v>38789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65"/>
      <c r="P42" s="417"/>
    </row>
    <row r="43" spans="2:16" ht="12.75">
      <c r="B43" s="1" t="s">
        <v>3</v>
      </c>
      <c r="C43" s="2">
        <f t="shared" si="1"/>
        <v>38789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65"/>
      <c r="P43" s="417"/>
    </row>
    <row r="44" spans="2:16" ht="12.75">
      <c r="B44" s="1" t="s">
        <v>4</v>
      </c>
      <c r="C44" s="2">
        <f t="shared" si="1"/>
        <v>38789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65"/>
      <c r="P44" s="417"/>
    </row>
    <row r="45" spans="2:16" ht="13.5" thickBot="1">
      <c r="B45" s="1" t="s">
        <v>8</v>
      </c>
      <c r="C45" s="2">
        <f t="shared" si="1"/>
        <v>38789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66"/>
      <c r="P45" s="408"/>
    </row>
    <row r="46" spans="1:16" s="7" customFormat="1" ht="16.5" thickBot="1" thickTop="1">
      <c r="A46" s="169" t="s">
        <v>11</v>
      </c>
      <c r="B46" s="161"/>
      <c r="C46" s="170">
        <f t="shared" si="1"/>
        <v>38789</v>
      </c>
      <c r="D46" s="171" t="s">
        <v>205</v>
      </c>
      <c r="E46" s="17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394"/>
    </row>
    <row r="47" spans="2:16" ht="13.5" thickTop="1">
      <c r="B47" s="1" t="s">
        <v>1</v>
      </c>
      <c r="C47" s="2">
        <f t="shared" si="1"/>
        <v>38789</v>
      </c>
      <c r="D47" s="24"/>
      <c r="E47" s="24"/>
      <c r="P47" s="395"/>
    </row>
    <row r="48" spans="2:16" ht="12.75">
      <c r="B48" s="1" t="s">
        <v>2</v>
      </c>
      <c r="C48" s="2">
        <f t="shared" si="1"/>
        <v>38789</v>
      </c>
      <c r="D48" s="24"/>
      <c r="E48" s="24"/>
      <c r="L48" s="8"/>
      <c r="M48" s="8"/>
      <c r="N48" s="8"/>
      <c r="O48" s="8"/>
      <c r="P48" s="395"/>
    </row>
    <row r="49" spans="2:16" ht="12.75">
      <c r="B49" s="1" t="s">
        <v>3</v>
      </c>
      <c r="C49" s="2">
        <f t="shared" si="1"/>
        <v>38789</v>
      </c>
      <c r="D49" s="24"/>
      <c r="E49" s="24"/>
      <c r="L49" s="8"/>
      <c r="M49" s="8"/>
      <c r="N49" s="8"/>
      <c r="O49" s="8"/>
      <c r="P49" s="395"/>
    </row>
    <row r="50" spans="2:16" ht="12.75">
      <c r="B50" s="1" t="s">
        <v>4</v>
      </c>
      <c r="C50" s="2">
        <f t="shared" si="1"/>
        <v>38789</v>
      </c>
      <c r="D50" s="24"/>
      <c r="E50" s="24"/>
      <c r="L50" s="8"/>
      <c r="M50" s="8"/>
      <c r="N50" s="8"/>
      <c r="O50" s="8"/>
      <c r="P50" s="395"/>
    </row>
    <row r="51" spans="2:16" ht="13.5" thickBot="1">
      <c r="B51" s="1" t="s">
        <v>8</v>
      </c>
      <c r="C51" s="2">
        <f t="shared" si="1"/>
        <v>38789</v>
      </c>
      <c r="D51" s="24"/>
      <c r="E51" s="24"/>
      <c r="L51" s="8"/>
      <c r="M51" s="8"/>
      <c r="N51" s="8"/>
      <c r="O51" s="8"/>
      <c r="P51" s="396"/>
    </row>
    <row r="52" spans="1:16" ht="14.25" customHeight="1" thickBot="1" thickTop="1">
      <c r="A52" s="169" t="s">
        <v>12</v>
      </c>
      <c r="B52" s="161"/>
      <c r="C52" s="170">
        <f t="shared" si="1"/>
        <v>38789</v>
      </c>
      <c r="D52" s="171" t="s">
        <v>205</v>
      </c>
      <c r="E52" s="172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394"/>
    </row>
    <row r="53" spans="1:16" ht="13.5" thickTop="1">
      <c r="A53" s="8"/>
      <c r="B53" s="8" t="s">
        <v>1</v>
      </c>
      <c r="C53" s="2">
        <f t="shared" si="1"/>
        <v>38789</v>
      </c>
      <c r="D53" s="26"/>
      <c r="E53" s="26"/>
      <c r="F53" s="8"/>
      <c r="G53" s="8"/>
      <c r="H53" s="8"/>
      <c r="I53" s="8"/>
      <c r="J53" s="8"/>
      <c r="K53" s="8"/>
      <c r="L53" s="8"/>
      <c r="M53" s="8"/>
      <c r="N53" s="8"/>
      <c r="O53" s="8"/>
      <c r="P53" s="395"/>
    </row>
    <row r="54" spans="1:16" ht="12.75" customHeight="1">
      <c r="A54" s="8"/>
      <c r="B54" s="8" t="s">
        <v>2</v>
      </c>
      <c r="C54" s="2">
        <f t="shared" si="1"/>
        <v>38789</v>
      </c>
      <c r="D54" s="26"/>
      <c r="E54" s="26"/>
      <c r="F54" s="8"/>
      <c r="G54" s="8"/>
      <c r="H54" s="8"/>
      <c r="I54" s="8"/>
      <c r="J54" s="8"/>
      <c r="K54" s="8"/>
      <c r="L54" s="8"/>
      <c r="M54" s="8"/>
      <c r="N54" s="8"/>
      <c r="O54" s="8"/>
      <c r="P54" s="395"/>
    </row>
    <row r="55" spans="1:16" ht="12.75" customHeight="1">
      <c r="A55" s="8"/>
      <c r="B55" s="8" t="s">
        <v>3</v>
      </c>
      <c r="C55" s="2">
        <f t="shared" si="1"/>
        <v>38789</v>
      </c>
      <c r="D55" s="26"/>
      <c r="E55" s="26"/>
      <c r="F55" s="8"/>
      <c r="G55" s="8"/>
      <c r="H55" s="8"/>
      <c r="I55" s="8"/>
      <c r="J55" s="8"/>
      <c r="K55" s="8"/>
      <c r="P55" s="395"/>
    </row>
    <row r="56" spans="1:16" ht="13.5" thickBot="1">
      <c r="A56" s="8"/>
      <c r="B56" s="8" t="s">
        <v>4</v>
      </c>
      <c r="C56" s="2">
        <f t="shared" si="1"/>
        <v>38789</v>
      </c>
      <c r="D56" s="24"/>
      <c r="E56" s="26"/>
      <c r="F56" s="14"/>
      <c r="G56" s="14"/>
      <c r="H56" s="14"/>
      <c r="I56" s="14"/>
      <c r="J56" s="14"/>
      <c r="K56" s="14"/>
      <c r="P56" s="396"/>
    </row>
    <row r="57" spans="1:16" ht="16.5" thickBot="1" thickTop="1">
      <c r="A57" s="169" t="s">
        <v>13</v>
      </c>
      <c r="B57" s="161"/>
      <c r="C57" s="170">
        <f t="shared" si="1"/>
        <v>38789</v>
      </c>
      <c r="D57" s="171" t="s">
        <v>205</v>
      </c>
      <c r="E57" s="172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417"/>
    </row>
    <row r="58" spans="2:16" ht="13.5" thickTop="1">
      <c r="B58" s="1" t="s">
        <v>1</v>
      </c>
      <c r="C58" s="2">
        <f t="shared" si="1"/>
        <v>38789</v>
      </c>
      <c r="D58" s="24"/>
      <c r="E58" s="24"/>
      <c r="P58" s="395"/>
    </row>
    <row r="59" spans="2:16" ht="12.75">
      <c r="B59" s="1" t="s">
        <v>2</v>
      </c>
      <c r="C59" s="2">
        <f t="shared" si="1"/>
        <v>38789</v>
      </c>
      <c r="D59" s="24"/>
      <c r="E59" s="24"/>
      <c r="P59" s="395"/>
    </row>
    <row r="60" spans="2:16" ht="12.75">
      <c r="B60" s="1" t="s">
        <v>3</v>
      </c>
      <c r="C60" s="2">
        <f t="shared" si="1"/>
        <v>38789</v>
      </c>
      <c r="D60" s="24"/>
      <c r="E60" s="24"/>
      <c r="P60" s="395"/>
    </row>
    <row r="61" spans="2:16" ht="12.75">
      <c r="B61" s="1" t="s">
        <v>4</v>
      </c>
      <c r="C61" s="2">
        <f t="shared" si="1"/>
        <v>38789</v>
      </c>
      <c r="D61" s="24"/>
      <c r="E61" s="24"/>
      <c r="P61" s="395"/>
    </row>
    <row r="62" spans="2:16" ht="13.5" thickBot="1">
      <c r="B62" s="1" t="s">
        <v>8</v>
      </c>
      <c r="C62" s="2">
        <f t="shared" si="1"/>
        <v>38789</v>
      </c>
      <c r="D62" s="24"/>
      <c r="E62" s="24"/>
      <c r="P62" s="396"/>
    </row>
    <row r="63" spans="1:16" ht="16.5" thickBot="1" thickTop="1">
      <c r="A63" s="169" t="s">
        <v>14</v>
      </c>
      <c r="B63" s="161"/>
      <c r="C63" s="170">
        <f t="shared" si="1"/>
        <v>38789</v>
      </c>
      <c r="D63" s="171" t="s">
        <v>205</v>
      </c>
      <c r="E63" s="172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57"/>
    </row>
    <row r="64" spans="1:16" ht="13.5" thickTop="1">
      <c r="A64" s="8"/>
      <c r="B64" s="1" t="s">
        <v>1</v>
      </c>
      <c r="C64" s="2">
        <f t="shared" si="1"/>
        <v>38789</v>
      </c>
      <c r="D64" s="26"/>
      <c r="E64" s="26"/>
      <c r="F64" s="8"/>
      <c r="G64" s="8"/>
      <c r="H64" s="8"/>
      <c r="I64" s="8"/>
      <c r="J64" s="8"/>
      <c r="K64" s="8"/>
      <c r="L64" s="8"/>
      <c r="M64" s="8"/>
      <c r="N64" s="8"/>
      <c r="O64" s="63"/>
      <c r="P64" s="57"/>
    </row>
    <row r="65" spans="1:16" ht="12.75">
      <c r="A65" s="8"/>
      <c r="B65" s="1" t="s">
        <v>2</v>
      </c>
      <c r="C65" s="2">
        <f t="shared" si="1"/>
        <v>38789</v>
      </c>
      <c r="D65" s="26"/>
      <c r="E65" s="26"/>
      <c r="F65" s="8"/>
      <c r="G65" s="8"/>
      <c r="H65" s="8"/>
      <c r="I65" s="8"/>
      <c r="J65" s="8"/>
      <c r="K65" s="8"/>
      <c r="L65" s="8"/>
      <c r="M65" s="8"/>
      <c r="N65" s="8"/>
      <c r="O65" s="20"/>
      <c r="P65" s="57"/>
    </row>
    <row r="66" spans="1:16" ht="12.75">
      <c r="A66" s="8"/>
      <c r="B66" s="1" t="s">
        <v>3</v>
      </c>
      <c r="C66" s="2">
        <f t="shared" si="1"/>
        <v>38789</v>
      </c>
      <c r="D66" s="26"/>
      <c r="E66" s="26"/>
      <c r="F66" s="8"/>
      <c r="G66" s="8"/>
      <c r="H66" s="8"/>
      <c r="I66" s="8"/>
      <c r="J66" s="8"/>
      <c r="K66" s="8"/>
      <c r="L66" s="8"/>
      <c r="M66" s="8"/>
      <c r="N66" s="8"/>
      <c r="O66" s="20"/>
      <c r="P66" s="57"/>
    </row>
    <row r="67" spans="1:16" ht="12.75">
      <c r="A67" s="8"/>
      <c r="B67" s="1" t="s">
        <v>4</v>
      </c>
      <c r="C67" s="2">
        <f t="shared" si="1"/>
        <v>38789</v>
      </c>
      <c r="D67" s="26"/>
      <c r="E67" s="26"/>
      <c r="F67" s="8"/>
      <c r="G67" s="8"/>
      <c r="H67" s="8"/>
      <c r="I67" s="8"/>
      <c r="J67" s="8"/>
      <c r="K67" s="8"/>
      <c r="L67" s="8"/>
      <c r="M67" s="8"/>
      <c r="N67" s="8"/>
      <c r="O67" s="20"/>
      <c r="P67" s="57"/>
    </row>
    <row r="68" spans="1:16" ht="13.5" thickBot="1">
      <c r="A68" s="8"/>
      <c r="B68" s="1" t="s">
        <v>8</v>
      </c>
      <c r="C68" s="2">
        <f t="shared" si="1"/>
        <v>38789</v>
      </c>
      <c r="D68" s="26"/>
      <c r="E68" s="26"/>
      <c r="F68" s="8"/>
      <c r="G68" s="8"/>
      <c r="H68" s="8"/>
      <c r="I68" s="8"/>
      <c r="J68" s="8"/>
      <c r="K68" s="8"/>
      <c r="L68" s="8"/>
      <c r="M68" s="8"/>
      <c r="N68" s="8"/>
      <c r="O68" s="18"/>
      <c r="P68" s="57"/>
    </row>
    <row r="69" spans="1:16" ht="16.5" thickBot="1" thickTop="1">
      <c r="A69" s="169" t="s">
        <v>39</v>
      </c>
      <c r="B69" s="161"/>
      <c r="C69" s="170">
        <f t="shared" si="1"/>
        <v>38789</v>
      </c>
      <c r="D69" s="171" t="s">
        <v>205</v>
      </c>
      <c r="E69" s="172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394"/>
    </row>
    <row r="70" spans="1:16" ht="13.5" thickTop="1">
      <c r="A70" s="8"/>
      <c r="B70" s="1" t="s">
        <v>1</v>
      </c>
      <c r="C70" s="2">
        <f aca="true" t="shared" si="2" ref="C70:C75">$F$4</f>
        <v>38789</v>
      </c>
      <c r="D70" s="26"/>
      <c r="E70" s="26"/>
      <c r="F70" s="8"/>
      <c r="G70" s="8"/>
      <c r="H70" s="8"/>
      <c r="I70" s="8"/>
      <c r="J70" s="8"/>
      <c r="K70" s="8"/>
      <c r="L70" s="8"/>
      <c r="M70" s="8"/>
      <c r="N70" s="8"/>
      <c r="O70" s="8"/>
      <c r="P70" s="395"/>
    </row>
    <row r="71" spans="1:16" ht="12.75">
      <c r="A71" s="8"/>
      <c r="B71" s="1" t="s">
        <v>2</v>
      </c>
      <c r="C71" s="2">
        <f t="shared" si="2"/>
        <v>38789</v>
      </c>
      <c r="D71" s="26"/>
      <c r="E71" s="26"/>
      <c r="F71" s="8"/>
      <c r="G71" s="8"/>
      <c r="H71" s="8"/>
      <c r="I71" s="8"/>
      <c r="J71" s="8"/>
      <c r="K71" s="8"/>
      <c r="L71" s="8"/>
      <c r="M71" s="8"/>
      <c r="N71" s="8"/>
      <c r="O71" s="8"/>
      <c r="P71" s="395"/>
    </row>
    <row r="72" spans="1:16" ht="12.75">
      <c r="A72" s="8"/>
      <c r="B72" s="1" t="s">
        <v>3</v>
      </c>
      <c r="C72" s="2">
        <f t="shared" si="2"/>
        <v>38789</v>
      </c>
      <c r="D72" s="26"/>
      <c r="E72" s="26"/>
      <c r="F72" s="8"/>
      <c r="G72" s="8"/>
      <c r="H72" s="8"/>
      <c r="I72" s="8"/>
      <c r="J72" s="8"/>
      <c r="K72" s="8"/>
      <c r="L72" s="8"/>
      <c r="M72" s="8"/>
      <c r="N72" s="8"/>
      <c r="O72" s="8"/>
      <c r="P72" s="395"/>
    </row>
    <row r="73" spans="1:16" ht="13.5" thickBot="1">
      <c r="A73" s="8"/>
      <c r="B73" s="1" t="s">
        <v>4</v>
      </c>
      <c r="C73" s="2">
        <f t="shared" si="2"/>
        <v>38789</v>
      </c>
      <c r="D73" s="26"/>
      <c r="E73" s="26"/>
      <c r="F73" s="8"/>
      <c r="G73" s="8"/>
      <c r="H73" s="8"/>
      <c r="I73" s="8"/>
      <c r="J73" s="8"/>
      <c r="K73" s="8"/>
      <c r="L73" s="8"/>
      <c r="M73" s="8"/>
      <c r="N73" s="8"/>
      <c r="O73" s="8"/>
      <c r="P73" s="396"/>
    </row>
    <row r="74" spans="1:16" s="174" customFormat="1" ht="16.5" thickBot="1" thickTop="1">
      <c r="A74" s="171" t="s">
        <v>86</v>
      </c>
      <c r="B74" s="161"/>
      <c r="C74" s="170">
        <f t="shared" si="2"/>
        <v>38789</v>
      </c>
      <c r="D74" s="171" t="s">
        <v>182</v>
      </c>
      <c r="E74" s="172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8"/>
    </row>
    <row r="75" spans="1:16" ht="27" thickBot="1" thickTop="1">
      <c r="A75" s="179"/>
      <c r="B75" s="36" t="s">
        <v>1</v>
      </c>
      <c r="C75" s="114">
        <f t="shared" si="2"/>
        <v>38789</v>
      </c>
      <c r="D75" s="108" t="s">
        <v>181</v>
      </c>
      <c r="E75" s="36" t="s">
        <v>140</v>
      </c>
      <c r="F75" s="36">
        <f>F95</f>
        <v>0</v>
      </c>
      <c r="G75" s="36">
        <f>$F75-G78</f>
        <v>0</v>
      </c>
      <c r="H75" s="36"/>
      <c r="I75" s="36"/>
      <c r="J75" s="36"/>
      <c r="K75" s="36"/>
      <c r="L75" s="36"/>
      <c r="M75" s="36"/>
      <c r="N75" s="36"/>
      <c r="O75" s="36"/>
      <c r="P75" s="115"/>
    </row>
    <row r="76" spans="1:16" ht="22.5" customHeight="1" thickBot="1" thickTop="1">
      <c r="A76" s="45"/>
      <c r="B76" s="46"/>
      <c r="C76" s="47"/>
      <c r="D76" s="48"/>
      <c r="E76" s="48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55"/>
    </row>
    <row r="77" spans="1:15" ht="14.25" thickBot="1" thickTop="1">
      <c r="A77" s="35" t="s">
        <v>23</v>
      </c>
      <c r="B77" s="36"/>
      <c r="C77" s="36"/>
      <c r="D77" s="37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6" s="174" customFormat="1" ht="16.5" thickBot="1" thickTop="1">
      <c r="A78" s="171" t="s">
        <v>24</v>
      </c>
      <c r="B78" s="171"/>
      <c r="C78" s="171"/>
      <c r="D78" s="175" t="s">
        <v>83</v>
      </c>
      <c r="E78" s="172"/>
      <c r="F78" s="169">
        <f>SUM(F79:F86)</f>
        <v>0</v>
      </c>
      <c r="G78" s="169"/>
      <c r="H78" s="169"/>
      <c r="I78" s="169"/>
      <c r="J78" s="169"/>
      <c r="K78" s="169"/>
      <c r="L78" s="169"/>
      <c r="M78" s="169"/>
      <c r="N78" s="169"/>
      <c r="O78" s="169"/>
      <c r="P78" s="394"/>
    </row>
    <row r="79" spans="2:16" ht="13.5" thickTop="1">
      <c r="B79" s="1" t="s">
        <v>183</v>
      </c>
      <c r="D79" s="27" t="s">
        <v>223</v>
      </c>
      <c r="P79" s="395"/>
    </row>
    <row r="80" spans="2:16" ht="12.75">
      <c r="B80" s="1" t="s">
        <v>184</v>
      </c>
      <c r="D80" s="27" t="s">
        <v>224</v>
      </c>
      <c r="P80" s="395"/>
    </row>
    <row r="81" spans="2:16" ht="12.75">
      <c r="B81" s="1" t="s">
        <v>185</v>
      </c>
      <c r="D81" s="27" t="s">
        <v>225</v>
      </c>
      <c r="P81" s="395"/>
    </row>
    <row r="82" spans="2:16" ht="12.75">
      <c r="B82" s="1" t="s">
        <v>186</v>
      </c>
      <c r="D82" s="27" t="s">
        <v>226</v>
      </c>
      <c r="P82" s="395"/>
    </row>
    <row r="83" spans="2:16" ht="12.75">
      <c r="B83" s="1" t="s">
        <v>187</v>
      </c>
      <c r="D83" s="27" t="s">
        <v>227</v>
      </c>
      <c r="P83" s="395"/>
    </row>
    <row r="84" spans="2:16" ht="12.75">
      <c r="B84" s="1" t="s">
        <v>188</v>
      </c>
      <c r="D84" s="27" t="s">
        <v>228</v>
      </c>
      <c r="P84" s="395"/>
    </row>
    <row r="85" spans="2:16" ht="12.75">
      <c r="B85" s="1" t="s">
        <v>189</v>
      </c>
      <c r="D85" s="27" t="s">
        <v>78</v>
      </c>
      <c r="P85" s="395"/>
    </row>
    <row r="86" spans="2:16" ht="13.5" thickBot="1">
      <c r="B86" s="1" t="s">
        <v>190</v>
      </c>
      <c r="D86" s="27" t="s">
        <v>128</v>
      </c>
      <c r="P86" s="396"/>
    </row>
    <row r="87" spans="1:16" ht="22.5" customHeight="1" thickBot="1" thickTop="1">
      <c r="A87" s="45"/>
      <c r="B87" s="46"/>
      <c r="C87" s="47"/>
      <c r="D87" s="48"/>
      <c r="E87" s="48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55"/>
    </row>
    <row r="88" spans="1:4" ht="13.5" thickTop="1">
      <c r="A88" s="49"/>
      <c r="D88" s="49" t="s">
        <v>84</v>
      </c>
    </row>
    <row r="89" spans="1:8" ht="13.5" thickBot="1">
      <c r="A89" s="50"/>
      <c r="B89" s="50"/>
      <c r="C89" s="50"/>
      <c r="D89" s="50" t="s">
        <v>87</v>
      </c>
      <c r="E89" s="50" t="s">
        <v>85</v>
      </c>
      <c r="F89" s="50" t="s">
        <v>86</v>
      </c>
      <c r="G89" s="50" t="s">
        <v>92</v>
      </c>
      <c r="H89" s="50" t="s">
        <v>93</v>
      </c>
    </row>
    <row r="90" spans="4:5" ht="13.5" thickTop="1">
      <c r="D90" s="58" t="s">
        <v>262</v>
      </c>
      <c r="E90" s="1"/>
    </row>
    <row r="91" spans="4:5" ht="12.75">
      <c r="D91" s="58" t="s">
        <v>263</v>
      </c>
      <c r="E91" s="1"/>
    </row>
    <row r="92" spans="4:5" ht="12.75">
      <c r="D92" s="58" t="s">
        <v>265</v>
      </c>
      <c r="E92" s="1"/>
    </row>
    <row r="93" spans="4:5" ht="12.75">
      <c r="D93" s="58" t="s">
        <v>266</v>
      </c>
      <c r="E93" s="1"/>
    </row>
    <row r="94" spans="4:5" ht="12.75">
      <c r="D94" s="58" t="s">
        <v>136</v>
      </c>
      <c r="E94" s="1"/>
    </row>
    <row r="95" spans="4:5" ht="13.5" thickBot="1">
      <c r="D95" s="58" t="s">
        <v>267</v>
      </c>
      <c r="E95" s="1"/>
    </row>
    <row r="96" spans="1:8" ht="14.25" thickBot="1" thickTop="1">
      <c r="A96" s="51"/>
      <c r="B96" s="52"/>
      <c r="C96" s="52"/>
      <c r="D96" s="59" t="s">
        <v>148</v>
      </c>
      <c r="E96" s="52">
        <f>SUM(E90:E95)</f>
        <v>0</v>
      </c>
      <c r="F96" s="52">
        <f>SUM(F90:F95)</f>
        <v>0</v>
      </c>
      <c r="G96" s="52">
        <f>E96-F96</f>
        <v>0</v>
      </c>
      <c r="H96" s="52">
        <f>SUM(H90:H94)</f>
        <v>0</v>
      </c>
    </row>
    <row r="97" spans="4:5" ht="13.5" thickTop="1">
      <c r="D97" s="58" t="s">
        <v>251</v>
      </c>
      <c r="E97" s="1"/>
    </row>
    <row r="98" spans="4:5" ht="12.75">
      <c r="D98" s="58" t="s">
        <v>260</v>
      </c>
      <c r="E98" s="1"/>
    </row>
    <row r="99" spans="4:5" ht="12.75">
      <c r="D99" s="58" t="s">
        <v>261</v>
      </c>
      <c r="E99" s="1"/>
    </row>
    <row r="100" ht="12.75">
      <c r="D100" s="58" t="s">
        <v>259</v>
      </c>
    </row>
  </sheetData>
  <mergeCells count="15">
    <mergeCell ref="A3:A4"/>
    <mergeCell ref="C3:C4"/>
    <mergeCell ref="E3:E4"/>
    <mergeCell ref="P3:P4"/>
    <mergeCell ref="A5:D5"/>
    <mergeCell ref="P6:P11"/>
    <mergeCell ref="P12:P21"/>
    <mergeCell ref="P28:P33"/>
    <mergeCell ref="P57:P62"/>
    <mergeCell ref="P69:P73"/>
    <mergeCell ref="P78:P86"/>
    <mergeCell ref="P34:P39"/>
    <mergeCell ref="P40:P45"/>
    <mergeCell ref="P46:P51"/>
    <mergeCell ref="P52:P5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zoomScale="85" zoomScaleNormal="85" workbookViewId="0" topLeftCell="A2">
      <selection activeCell="P6" sqref="P6"/>
    </sheetView>
  </sheetViews>
  <sheetFormatPr defaultColWidth="9.140625" defaultRowHeight="12.75"/>
  <cols>
    <col min="1" max="1" width="6.7109375" style="117" bestFit="1" customWidth="1"/>
    <col min="2" max="3" width="7.140625" style="1" bestFit="1" customWidth="1"/>
    <col min="4" max="4" width="9.8515625" style="117" bestFit="1" customWidth="1"/>
    <col min="5" max="5" width="13.57421875" style="117" bestFit="1" customWidth="1"/>
    <col min="6" max="6" width="9.8515625" style="117" bestFit="1" customWidth="1"/>
    <col min="7" max="7" width="13.57421875" style="117" bestFit="1" customWidth="1"/>
    <col min="8" max="8" width="7.7109375" style="117" bestFit="1" customWidth="1"/>
    <col min="9" max="9" width="5.8515625" style="117" customWidth="1"/>
    <col min="10" max="10" width="13.57421875" style="117" customWidth="1"/>
    <col min="11" max="11" width="5.28125" style="117" bestFit="1" customWidth="1"/>
    <col min="12" max="12" width="7.00390625" style="117" customWidth="1"/>
    <col min="13" max="13" width="7.421875" style="117" customWidth="1"/>
    <col min="14" max="14" width="26.8515625" style="27" customWidth="1"/>
    <col min="15" max="15" width="10.421875" style="27" customWidth="1"/>
    <col min="16" max="25" width="8.00390625" style="1" bestFit="1" customWidth="1"/>
    <col min="26" max="26" width="11.28125" style="56" customWidth="1"/>
    <col min="27" max="16384" width="9.140625" style="1" customWidth="1"/>
  </cols>
  <sheetData>
    <row r="1" spans="14:26" ht="409.5" customHeight="1">
      <c r="N1" s="23"/>
      <c r="O1" s="23"/>
      <c r="Z1" s="54"/>
    </row>
    <row r="2" spans="14:26" ht="36" customHeight="1" thickBot="1">
      <c r="N2" s="23"/>
      <c r="O2" s="23"/>
      <c r="Z2" s="54"/>
    </row>
    <row r="3" spans="1:26" ht="18.75" customHeight="1" thickBot="1">
      <c r="A3" s="158" t="s">
        <v>154</v>
      </c>
      <c r="B3" s="457" t="s">
        <v>158</v>
      </c>
      <c r="C3" s="458"/>
      <c r="D3" s="459" t="s">
        <v>160</v>
      </c>
      <c r="E3" s="460"/>
      <c r="F3" s="454" t="s">
        <v>162</v>
      </c>
      <c r="G3" s="456"/>
      <c r="H3" s="459" t="s">
        <v>166</v>
      </c>
      <c r="I3" s="460"/>
      <c r="J3" s="159" t="s">
        <v>168</v>
      </c>
      <c r="K3" s="454" t="s">
        <v>170</v>
      </c>
      <c r="L3" s="455"/>
      <c r="M3" s="456"/>
      <c r="N3" s="23"/>
      <c r="O3" s="23"/>
      <c r="Z3" s="54"/>
    </row>
    <row r="4" spans="1:26" ht="26.25" thickBot="1">
      <c r="A4" s="143" t="s">
        <v>163</v>
      </c>
      <c r="B4" s="120" t="s">
        <v>155</v>
      </c>
      <c r="C4" s="122" t="s">
        <v>156</v>
      </c>
      <c r="D4" s="119" t="s">
        <v>159</v>
      </c>
      <c r="E4" s="466" t="s">
        <v>161</v>
      </c>
      <c r="F4" s="133" t="s">
        <v>159</v>
      </c>
      <c r="G4" s="134" t="s">
        <v>161</v>
      </c>
      <c r="H4" s="119" t="s">
        <v>167</v>
      </c>
      <c r="I4" s="128" t="s">
        <v>176</v>
      </c>
      <c r="J4" s="144" t="s">
        <v>169</v>
      </c>
      <c r="K4" s="133" t="s">
        <v>171</v>
      </c>
      <c r="L4" s="118" t="s">
        <v>172</v>
      </c>
      <c r="M4" s="134" t="s">
        <v>168</v>
      </c>
      <c r="N4" s="160" t="s">
        <v>164</v>
      </c>
      <c r="O4" s="23"/>
      <c r="Z4" s="54"/>
    </row>
    <row r="5" spans="1:14" ht="26.25" thickTop="1">
      <c r="A5" s="146">
        <v>1</v>
      </c>
      <c r="B5" s="123">
        <v>38719</v>
      </c>
      <c r="C5" s="121">
        <f>B5+11</f>
        <v>38730</v>
      </c>
      <c r="D5" s="124">
        <v>4</v>
      </c>
      <c r="E5" s="129">
        <v>11</v>
      </c>
      <c r="F5" s="124">
        <f>'Sprint 1 Jan-2-13'!C2</f>
        <v>18</v>
      </c>
      <c r="G5" s="125">
        <f>'Sprint 1 Jan-2-13'!B2</f>
        <v>88</v>
      </c>
      <c r="H5" s="131">
        <f>'Sprint 1 Jan-2-13'!F5</f>
        <v>158</v>
      </c>
      <c r="I5" s="125">
        <f>'Sprint 1 Jan-2-13'!N5</f>
        <v>80</v>
      </c>
      <c r="J5" s="147">
        <f>'Sprint 1 Jan-2-13'!L90</f>
        <v>32</v>
      </c>
      <c r="K5" s="126">
        <v>6</v>
      </c>
      <c r="L5" s="145">
        <f>'Sprint 1 Jan-2-13'!G97</f>
        <v>200</v>
      </c>
      <c r="M5" s="127">
        <f>'Sprint 1 Jan-2-13'!F97</f>
        <v>43</v>
      </c>
      <c r="N5" s="148" t="s">
        <v>157</v>
      </c>
    </row>
    <row r="6" spans="1:14" ht="25.5">
      <c r="A6" s="146">
        <v>2</v>
      </c>
      <c r="B6" s="123">
        <f aca="true" t="shared" si="0" ref="B6:B14">B5+14</f>
        <v>38733</v>
      </c>
      <c r="C6" s="121">
        <f aca="true" t="shared" si="1" ref="C6:C16">B6+11</f>
        <v>38744</v>
      </c>
      <c r="D6" s="126">
        <v>5</v>
      </c>
      <c r="E6" s="130">
        <v>11</v>
      </c>
      <c r="F6" s="126">
        <f>'Sprint 2 Jan-16-27'!C2</f>
        <v>63</v>
      </c>
      <c r="G6" s="219">
        <f>'Sprint 2 Jan-16-27'!B2</f>
        <v>125</v>
      </c>
      <c r="H6" s="132">
        <f>'Sprint 2 Jan-16-27'!F5</f>
        <v>121</v>
      </c>
      <c r="I6" s="127">
        <f>'Sprint 2 Jan-16-27'!O5</f>
        <v>19</v>
      </c>
      <c r="J6" s="147">
        <f>'Sprint 2 Jan-16-27'!O69</f>
        <v>82</v>
      </c>
      <c r="K6" s="126">
        <v>6</v>
      </c>
      <c r="L6" s="145">
        <f>'Sprint 2 Jan-16-27'!G87</f>
        <v>216</v>
      </c>
      <c r="M6" s="127">
        <f>'Sprint 2 Jan-16-27'!F87</f>
        <v>115</v>
      </c>
      <c r="N6" s="148" t="s">
        <v>165</v>
      </c>
    </row>
    <row r="7" spans="1:14" ht="12.75">
      <c r="A7" s="146">
        <v>3</v>
      </c>
      <c r="B7" s="123">
        <f t="shared" si="0"/>
        <v>38747</v>
      </c>
      <c r="C7" s="121">
        <f t="shared" si="1"/>
        <v>38758</v>
      </c>
      <c r="D7" s="126">
        <v>5</v>
      </c>
      <c r="E7" s="130">
        <v>13</v>
      </c>
      <c r="F7" s="126">
        <f>'Sprint 3 Jan-30-Feb-10'!C2</f>
        <v>41</v>
      </c>
      <c r="G7" s="219">
        <f>'Sprint 3 Jan-30-Feb-10'!B2</f>
        <v>101</v>
      </c>
      <c r="H7" s="132">
        <f>'Sprint 3 Jan-30-Feb-10'!F5</f>
        <v>211</v>
      </c>
      <c r="I7" s="127">
        <f>'Sprint 3 Jan-30-Feb-10'!O5</f>
        <v>91</v>
      </c>
      <c r="J7" s="147">
        <f>'Sprint 3 Jan-30-Feb-10'!O75</f>
        <v>29</v>
      </c>
      <c r="K7" s="126">
        <v>6</v>
      </c>
      <c r="L7" s="145">
        <f>'Sprint 3 Jan-30-Feb-10'!G95</f>
        <v>226</v>
      </c>
      <c r="M7" s="127">
        <f>'Sprint 3 Jan-30-Feb-10'!F95</f>
        <v>60</v>
      </c>
      <c r="N7" s="148" t="s">
        <v>219</v>
      </c>
    </row>
    <row r="8" spans="1:14" ht="25.5">
      <c r="A8" s="146">
        <v>4</v>
      </c>
      <c r="B8" s="123">
        <f t="shared" si="0"/>
        <v>38761</v>
      </c>
      <c r="C8" s="121">
        <f t="shared" si="1"/>
        <v>38772</v>
      </c>
      <c r="D8" s="126">
        <v>4</v>
      </c>
      <c r="E8" s="130">
        <v>18</v>
      </c>
      <c r="F8" s="126">
        <f>'Sprint 4 Feb-13-24'!C2</f>
        <v>11</v>
      </c>
      <c r="G8" s="219">
        <f>'Sprint 4 Feb-13-24'!B2</f>
        <v>87</v>
      </c>
      <c r="H8" s="132">
        <f>'Sprint 4 Feb-13-24'!F5</f>
        <v>267</v>
      </c>
      <c r="I8" s="127">
        <f>'Sprint 4 Feb-13-24'!O5</f>
        <v>124</v>
      </c>
      <c r="J8" s="147">
        <f>'Sprint 4 Feb-13-24'!O79</f>
        <v>29</v>
      </c>
      <c r="K8" s="126">
        <v>5</v>
      </c>
      <c r="L8" s="145">
        <f>'Sprint 4 Feb-13-24'!G93</f>
        <v>178</v>
      </c>
      <c r="M8" s="127">
        <f>'Sprint 4 Feb-13-24'!F93</f>
        <v>43</v>
      </c>
      <c r="N8" s="148" t="s">
        <v>220</v>
      </c>
    </row>
    <row r="9" spans="1:14" ht="25.5">
      <c r="A9" s="146">
        <v>5</v>
      </c>
      <c r="B9" s="123">
        <f t="shared" si="0"/>
        <v>38775</v>
      </c>
      <c r="C9" s="121">
        <f t="shared" si="1"/>
        <v>38786</v>
      </c>
      <c r="D9" s="126">
        <v>7</v>
      </c>
      <c r="E9" s="130">
        <v>13</v>
      </c>
      <c r="F9" s="126">
        <f>'Sprint 5 Feb-27-Mar-10'!C2</f>
        <v>20</v>
      </c>
      <c r="G9" s="219">
        <f>'Sprint 5 Feb-27-Mar-10'!B2</f>
        <v>56</v>
      </c>
      <c r="H9" s="126">
        <f>'Sprint 5 Feb-27-Mar-10'!F5</f>
        <v>198</v>
      </c>
      <c r="I9" s="219">
        <f>'Sprint 5 Feb-27-Mar-10'!O5</f>
        <v>58</v>
      </c>
      <c r="J9" s="147">
        <f>'Sprint 5 Feb-27-Mar-10'!O69</f>
        <v>27</v>
      </c>
      <c r="K9" s="126">
        <v>5</v>
      </c>
      <c r="L9" s="145">
        <f>'Sprint 5 Feb-27-Mar-10'!G87</f>
        <v>207</v>
      </c>
      <c r="M9" s="127">
        <f>'Sprint 5 Feb-27-Mar-10'!F87</f>
        <v>29</v>
      </c>
      <c r="N9" s="148" t="s">
        <v>459</v>
      </c>
    </row>
    <row r="10" spans="1:14" ht="12.75">
      <c r="A10" s="146">
        <v>6</v>
      </c>
      <c r="B10" s="123">
        <f t="shared" si="0"/>
        <v>38789</v>
      </c>
      <c r="C10" s="121">
        <f t="shared" si="1"/>
        <v>38800</v>
      </c>
      <c r="D10" s="126"/>
      <c r="E10" s="130"/>
      <c r="F10" s="126"/>
      <c r="G10" s="127"/>
      <c r="H10" s="132"/>
      <c r="I10" s="127"/>
      <c r="J10" s="147"/>
      <c r="K10" s="126">
        <v>6</v>
      </c>
      <c r="L10" s="145"/>
      <c r="M10" s="127"/>
      <c r="N10" s="148" t="s">
        <v>458</v>
      </c>
    </row>
    <row r="11" spans="1:14" ht="12.75">
      <c r="A11" s="146">
        <v>7</v>
      </c>
      <c r="B11" s="123">
        <f t="shared" si="0"/>
        <v>38803</v>
      </c>
      <c r="C11" s="121">
        <f t="shared" si="1"/>
        <v>38814</v>
      </c>
      <c r="D11" s="126"/>
      <c r="E11" s="130"/>
      <c r="F11" s="126"/>
      <c r="G11" s="127"/>
      <c r="H11" s="132"/>
      <c r="I11" s="127"/>
      <c r="J11" s="147"/>
      <c r="K11" s="126"/>
      <c r="L11" s="145"/>
      <c r="M11" s="127"/>
      <c r="N11" s="148"/>
    </row>
    <row r="12" spans="1:14" ht="12.75">
      <c r="A12" s="146">
        <v>8</v>
      </c>
      <c r="B12" s="123">
        <f t="shared" si="0"/>
        <v>38817</v>
      </c>
      <c r="C12" s="121">
        <f t="shared" si="1"/>
        <v>38828</v>
      </c>
      <c r="D12" s="126"/>
      <c r="E12" s="130"/>
      <c r="F12" s="126"/>
      <c r="G12" s="127"/>
      <c r="H12" s="132"/>
      <c r="I12" s="127"/>
      <c r="J12" s="147"/>
      <c r="K12" s="126"/>
      <c r="L12" s="145"/>
      <c r="M12" s="127"/>
      <c r="N12" s="148"/>
    </row>
    <row r="13" spans="1:14" ht="12.75">
      <c r="A13" s="146">
        <v>9</v>
      </c>
      <c r="B13" s="123">
        <f t="shared" si="0"/>
        <v>38831</v>
      </c>
      <c r="C13" s="121">
        <f t="shared" si="1"/>
        <v>38842</v>
      </c>
      <c r="D13" s="126"/>
      <c r="E13" s="130"/>
      <c r="F13" s="126"/>
      <c r="G13" s="127"/>
      <c r="H13" s="132"/>
      <c r="I13" s="127"/>
      <c r="J13" s="147"/>
      <c r="K13" s="126"/>
      <c r="L13" s="145"/>
      <c r="M13" s="127"/>
      <c r="N13" s="148"/>
    </row>
    <row r="14" spans="1:14" ht="12.75">
      <c r="A14" s="146">
        <v>10</v>
      </c>
      <c r="B14" s="123">
        <f t="shared" si="0"/>
        <v>38845</v>
      </c>
      <c r="C14" s="121">
        <f t="shared" si="1"/>
        <v>38856</v>
      </c>
      <c r="D14" s="126"/>
      <c r="E14" s="130"/>
      <c r="F14" s="126"/>
      <c r="G14" s="127"/>
      <c r="H14" s="132"/>
      <c r="I14" s="127"/>
      <c r="J14" s="147"/>
      <c r="K14" s="126"/>
      <c r="L14" s="145"/>
      <c r="M14" s="127"/>
      <c r="N14" s="148"/>
    </row>
    <row r="15" spans="1:14" ht="12.75">
      <c r="A15" s="146">
        <v>11</v>
      </c>
      <c r="B15" s="123">
        <f>B14+14</f>
        <v>38859</v>
      </c>
      <c r="C15" s="121">
        <f t="shared" si="1"/>
        <v>38870</v>
      </c>
      <c r="D15" s="126"/>
      <c r="E15" s="130"/>
      <c r="F15" s="126"/>
      <c r="G15" s="127"/>
      <c r="H15" s="132"/>
      <c r="I15" s="127"/>
      <c r="J15" s="147"/>
      <c r="K15" s="126"/>
      <c r="L15" s="145"/>
      <c r="M15" s="127"/>
      <c r="N15" s="148"/>
    </row>
    <row r="16" spans="1:14" ht="13.5" thickBot="1">
      <c r="A16" s="149">
        <v>12</v>
      </c>
      <c r="B16" s="150">
        <f>B15+14</f>
        <v>38873</v>
      </c>
      <c r="C16" s="321">
        <f t="shared" si="1"/>
        <v>38884</v>
      </c>
      <c r="D16" s="151"/>
      <c r="E16" s="152"/>
      <c r="F16" s="151"/>
      <c r="G16" s="153"/>
      <c r="H16" s="154"/>
      <c r="I16" s="153"/>
      <c r="J16" s="155"/>
      <c r="K16" s="151"/>
      <c r="L16" s="156"/>
      <c r="M16" s="153"/>
      <c r="N16" s="157"/>
    </row>
    <row r="17" spans="3:13" ht="13.5" thickBot="1">
      <c r="C17" s="461"/>
      <c r="D17" s="462"/>
      <c r="E17" s="463"/>
      <c r="G17" s="335"/>
      <c r="I17" s="335"/>
      <c r="J17" s="336"/>
      <c r="M17" s="335"/>
    </row>
    <row r="18" spans="1:13" ht="12.75">
      <c r="A18" s="464" t="s">
        <v>480</v>
      </c>
      <c r="B18" s="464"/>
      <c r="C18" s="465"/>
      <c r="D18" s="341">
        <f aca="true" t="shared" si="2" ref="D18:J18">SUM(D5:D16)</f>
        <v>25</v>
      </c>
      <c r="E18" s="342">
        <f t="shared" si="2"/>
        <v>66</v>
      </c>
      <c r="F18" s="337">
        <f t="shared" si="2"/>
        <v>153</v>
      </c>
      <c r="G18" s="338">
        <f t="shared" si="2"/>
        <v>457</v>
      </c>
      <c r="H18" s="345">
        <f t="shared" si="2"/>
        <v>955</v>
      </c>
      <c r="I18" s="349">
        <f t="shared" si="2"/>
        <v>372</v>
      </c>
      <c r="J18" s="352">
        <f t="shared" si="2"/>
        <v>199</v>
      </c>
      <c r="L18" s="347">
        <f>SUM(L5:L16)</f>
        <v>1027</v>
      </c>
      <c r="M18" s="348">
        <f>SUM(M5:M16)</f>
        <v>290</v>
      </c>
    </row>
    <row r="19" spans="1:13" ht="13.5" thickBot="1">
      <c r="A19" s="464"/>
      <c r="B19" s="464"/>
      <c r="C19" s="465"/>
      <c r="D19" s="343">
        <f>D18/E18</f>
        <v>0.3787878787878788</v>
      </c>
      <c r="E19" s="344"/>
      <c r="F19" s="339">
        <f>F18/G18</f>
        <v>0.3347921225382932</v>
      </c>
      <c r="G19" s="340"/>
      <c r="H19" s="346"/>
      <c r="I19" s="350">
        <f>I18/H18</f>
        <v>0.38952879581151834</v>
      </c>
      <c r="J19" s="353"/>
      <c r="L19" s="354"/>
      <c r="M19" s="355">
        <f>M18/L18</f>
        <v>0.28237585199610515</v>
      </c>
    </row>
    <row r="20" spans="10:13" ht="13.5" thickBot="1">
      <c r="J20" s="351"/>
      <c r="K20" s="356"/>
      <c r="L20" s="357">
        <f>J18/L18</f>
        <v>0.1937682570593963</v>
      </c>
      <c r="M20" s="357">
        <f>M18/J18</f>
        <v>1.4572864321608041</v>
      </c>
    </row>
  </sheetData>
  <mergeCells count="6">
    <mergeCell ref="A18:C19"/>
    <mergeCell ref="K3:M3"/>
    <mergeCell ref="B3:C3"/>
    <mergeCell ref="D3:E3"/>
    <mergeCell ref="F3:G3"/>
    <mergeCell ref="H3:I3"/>
  </mergeCells>
  <printOptions horizontalCentered="1" verticalCentered="1"/>
  <pageMargins left="0.25" right="0.25" top="0.5" bottom="0.5" header="0.25" footer="0.25"/>
  <pageSetup fitToHeight="1" fitToWidth="1" horizontalDpi="300" verticalDpi="300" orientation="landscape" scale="79" r:id="rId2"/>
  <headerFooter alignWithMargins="0">
    <oddHeader>&amp;L&amp;F&amp;C&amp;A&amp;R&amp;D    &amp;T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0"/>
  <sheetViews>
    <sheetView zoomScale="85" zoomScaleNormal="85" workbookViewId="0" topLeftCell="A72">
      <selection activeCell="D90" sqref="D90:D93"/>
    </sheetView>
  </sheetViews>
  <sheetFormatPr defaultColWidth="9.140625" defaultRowHeight="12.75"/>
  <cols>
    <col min="1" max="1" width="6.00390625" style="1" customWidth="1"/>
    <col min="2" max="2" width="8.28125" style="1" bestFit="1" customWidth="1"/>
    <col min="3" max="3" width="10.8515625" style="1" bestFit="1" customWidth="1"/>
    <col min="4" max="4" width="38.140625" style="27" bestFit="1" customWidth="1"/>
    <col min="5" max="5" width="10.421875" style="27" customWidth="1"/>
    <col min="6" max="15" width="8.00390625" style="1" bestFit="1" customWidth="1"/>
    <col min="16" max="16" width="11.28125" style="56" customWidth="1"/>
    <col min="17" max="16384" width="9.140625" style="1" customWidth="1"/>
  </cols>
  <sheetData>
    <row r="1" spans="4:16" ht="409.5" customHeight="1">
      <c r="D1" s="23"/>
      <c r="E1" s="23"/>
      <c r="P1" s="54"/>
    </row>
    <row r="2" spans="4:16" ht="13.5" thickBot="1">
      <c r="D2" s="23"/>
      <c r="E2" s="236" t="s">
        <v>231</v>
      </c>
      <c r="P2" s="54"/>
    </row>
    <row r="3" spans="1:16" s="3" customFormat="1" ht="12.75" customHeight="1">
      <c r="A3" s="371" t="s">
        <v>173</v>
      </c>
      <c r="B3" s="162" t="s">
        <v>174</v>
      </c>
      <c r="C3" s="368" t="s">
        <v>20</v>
      </c>
      <c r="D3" s="137" t="s">
        <v>29</v>
      </c>
      <c r="E3" s="406" t="s">
        <v>230</v>
      </c>
      <c r="F3" s="138" t="s">
        <v>15</v>
      </c>
      <c r="G3" s="138" t="s">
        <v>16</v>
      </c>
      <c r="H3" s="138" t="s">
        <v>17</v>
      </c>
      <c r="I3" s="138" t="s">
        <v>18</v>
      </c>
      <c r="J3" s="138" t="s">
        <v>19</v>
      </c>
      <c r="K3" s="138" t="s">
        <v>15</v>
      </c>
      <c r="L3" s="138" t="s">
        <v>16</v>
      </c>
      <c r="M3" s="138" t="s">
        <v>17</v>
      </c>
      <c r="N3" s="138" t="s">
        <v>18</v>
      </c>
      <c r="O3" s="139" t="s">
        <v>19</v>
      </c>
      <c r="P3" s="373" t="s">
        <v>37</v>
      </c>
    </row>
    <row r="4" spans="1:16" s="3" customFormat="1" ht="12.75">
      <c r="A4" s="372"/>
      <c r="B4" s="140" t="s">
        <v>175</v>
      </c>
      <c r="C4" s="369"/>
      <c r="D4" s="141"/>
      <c r="E4" s="407"/>
      <c r="F4" s="142">
        <v>38967</v>
      </c>
      <c r="G4" s="142">
        <f>F4+1</f>
        <v>38968</v>
      </c>
      <c r="H4" s="142">
        <f>G4+3</f>
        <v>38971</v>
      </c>
      <c r="I4" s="142">
        <f aca="true" t="shared" si="0" ref="I4:O4">H4+1</f>
        <v>38972</v>
      </c>
      <c r="J4" s="142">
        <f t="shared" si="0"/>
        <v>38973</v>
      </c>
      <c r="K4" s="142">
        <f t="shared" si="0"/>
        <v>38974</v>
      </c>
      <c r="L4" s="142">
        <f t="shared" si="0"/>
        <v>38975</v>
      </c>
      <c r="M4" s="142">
        <f>L4+3</f>
        <v>38978</v>
      </c>
      <c r="N4" s="142">
        <f t="shared" si="0"/>
        <v>38979</v>
      </c>
      <c r="O4" s="142">
        <f t="shared" si="0"/>
        <v>38980</v>
      </c>
      <c r="P4" s="374"/>
    </row>
    <row r="5" spans="1:16" ht="13.5" thickBot="1">
      <c r="A5" s="370" t="s">
        <v>36</v>
      </c>
      <c r="B5" s="370"/>
      <c r="C5" s="370"/>
      <c r="D5" s="370"/>
      <c r="E5" s="39"/>
      <c r="F5" s="5">
        <f aca="true" t="shared" si="1" ref="F5:O5">IF(SUM(F6:F76)&gt;0,SUM(F6:F76),"")</f>
      </c>
      <c r="G5" s="5">
        <f t="shared" si="1"/>
      </c>
      <c r="H5" s="5">
        <f t="shared" si="1"/>
      </c>
      <c r="I5" s="5">
        <f t="shared" si="1"/>
      </c>
      <c r="J5" s="5">
        <f t="shared" si="1"/>
      </c>
      <c r="K5" s="5">
        <f t="shared" si="1"/>
      </c>
      <c r="L5" s="5">
        <f t="shared" si="1"/>
      </c>
      <c r="M5" s="5">
        <f t="shared" si="1"/>
      </c>
      <c r="N5" s="5">
        <f t="shared" si="1"/>
      </c>
      <c r="O5" s="5">
        <f t="shared" si="1"/>
      </c>
      <c r="P5" s="136" t="s">
        <v>153</v>
      </c>
    </row>
    <row r="6" spans="1:16" ht="16.5" thickBot="1" thickTop="1">
      <c r="A6" s="169" t="s">
        <v>0</v>
      </c>
      <c r="B6" s="161"/>
      <c r="C6" s="170">
        <f aca="true" t="shared" si="2" ref="C6:C60">$F$4</f>
        <v>38967</v>
      </c>
      <c r="D6" s="171" t="s">
        <v>205</v>
      </c>
      <c r="E6" s="172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229"/>
    </row>
    <row r="7" spans="1:16" ht="13.5" thickTop="1">
      <c r="A7" s="22"/>
      <c r="B7" s="1" t="s">
        <v>1</v>
      </c>
      <c r="C7" s="28">
        <f t="shared" si="2"/>
        <v>38967</v>
      </c>
      <c r="D7" s="29"/>
      <c r="E7" s="29"/>
      <c r="F7" s="22"/>
      <c r="G7" s="22"/>
      <c r="H7" s="22"/>
      <c r="I7" s="22"/>
      <c r="J7" s="22"/>
      <c r="K7" s="22"/>
      <c r="L7" s="22"/>
      <c r="M7" s="22"/>
      <c r="N7" s="22"/>
      <c r="O7" s="67"/>
      <c r="P7" s="115"/>
    </row>
    <row r="8" spans="1:16" ht="12.75">
      <c r="A8" s="22"/>
      <c r="B8" s="1" t="s">
        <v>2</v>
      </c>
      <c r="C8" s="28">
        <f t="shared" si="2"/>
        <v>38967</v>
      </c>
      <c r="D8" s="29"/>
      <c r="E8" s="29"/>
      <c r="F8" s="22"/>
      <c r="G8" s="22"/>
      <c r="H8" s="22"/>
      <c r="I8" s="22"/>
      <c r="J8" s="22"/>
      <c r="K8" s="22"/>
      <c r="L8" s="22"/>
      <c r="M8" s="22"/>
      <c r="N8" s="22"/>
      <c r="O8" s="68"/>
      <c r="P8" s="115"/>
    </row>
    <row r="9" spans="1:16" ht="12.75">
      <c r="A9" s="22"/>
      <c r="B9" s="1" t="s">
        <v>3</v>
      </c>
      <c r="C9" s="28">
        <f t="shared" si="2"/>
        <v>38967</v>
      </c>
      <c r="D9" s="29"/>
      <c r="E9" s="29"/>
      <c r="F9" s="22"/>
      <c r="G9" s="22"/>
      <c r="H9" s="22"/>
      <c r="I9" s="22"/>
      <c r="J9" s="22"/>
      <c r="K9" s="22"/>
      <c r="L9" s="22"/>
      <c r="M9" s="22"/>
      <c r="N9" s="22"/>
      <c r="O9" s="68"/>
      <c r="P9" s="230"/>
    </row>
    <row r="10" spans="1:16" ht="12.75">
      <c r="A10" s="22"/>
      <c r="B10" s="1" t="s">
        <v>4</v>
      </c>
      <c r="C10" s="28">
        <f t="shared" si="2"/>
        <v>38967</v>
      </c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68"/>
      <c r="P10" s="230"/>
    </row>
    <row r="11" spans="1:16" ht="13.5" thickBot="1">
      <c r="A11" s="22"/>
      <c r="B11" s="1" t="s">
        <v>8</v>
      </c>
      <c r="C11" s="28">
        <f t="shared" si="2"/>
        <v>38967</v>
      </c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32"/>
      <c r="P11" s="231"/>
    </row>
    <row r="12" spans="1:16" s="7" customFormat="1" ht="14.25" customHeight="1" thickBot="1" thickTop="1">
      <c r="A12" s="169" t="s">
        <v>5</v>
      </c>
      <c r="B12" s="161"/>
      <c r="C12" s="170">
        <f t="shared" si="2"/>
        <v>38967</v>
      </c>
      <c r="D12" s="171" t="s">
        <v>205</v>
      </c>
      <c r="E12" s="172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229"/>
    </row>
    <row r="13" spans="2:16" ht="13.5" customHeight="1" thickTop="1">
      <c r="B13" s="1" t="s">
        <v>1</v>
      </c>
      <c r="C13" s="2">
        <f t="shared" si="2"/>
        <v>38967</v>
      </c>
      <c r="D13" s="24"/>
      <c r="E13" s="24"/>
      <c r="O13" s="63"/>
      <c r="P13" s="115"/>
    </row>
    <row r="14" spans="2:16" ht="12.75">
      <c r="B14" s="1" t="s">
        <v>2</v>
      </c>
      <c r="C14" s="2">
        <f t="shared" si="2"/>
        <v>38967</v>
      </c>
      <c r="D14" s="24"/>
      <c r="E14" s="24"/>
      <c r="O14" s="20"/>
      <c r="P14" s="115"/>
    </row>
    <row r="15" spans="2:16" ht="12.75">
      <c r="B15" s="1" t="s">
        <v>3</v>
      </c>
      <c r="C15" s="2">
        <f t="shared" si="2"/>
        <v>38967</v>
      </c>
      <c r="D15" s="24"/>
      <c r="E15" s="24"/>
      <c r="O15" s="20"/>
      <c r="P15" s="115"/>
    </row>
    <row r="16" spans="2:16" ht="12.75">
      <c r="B16" s="1" t="s">
        <v>4</v>
      </c>
      <c r="C16" s="2">
        <f t="shared" si="2"/>
        <v>38967</v>
      </c>
      <c r="D16" s="24"/>
      <c r="E16" s="24"/>
      <c r="O16" s="20"/>
      <c r="P16" s="115"/>
    </row>
    <row r="17" spans="2:16" ht="12.75">
      <c r="B17" s="1" t="s">
        <v>8</v>
      </c>
      <c r="C17" s="2">
        <f t="shared" si="2"/>
        <v>38967</v>
      </c>
      <c r="D17" s="24"/>
      <c r="E17" s="24"/>
      <c r="O17" s="20"/>
      <c r="P17" s="115"/>
    </row>
    <row r="18" spans="2:16" ht="12.75">
      <c r="B18" s="1" t="s">
        <v>21</v>
      </c>
      <c r="C18" s="2">
        <f t="shared" si="2"/>
        <v>38967</v>
      </c>
      <c r="D18" s="24"/>
      <c r="E18" s="24"/>
      <c r="O18" s="20"/>
      <c r="P18" s="115"/>
    </row>
    <row r="19" spans="2:16" ht="12.75">
      <c r="B19" s="1" t="s">
        <v>25</v>
      </c>
      <c r="C19" s="2">
        <f t="shared" si="2"/>
        <v>38967</v>
      </c>
      <c r="D19" s="24"/>
      <c r="E19" s="24"/>
      <c r="O19" s="20"/>
      <c r="P19" s="115"/>
    </row>
    <row r="20" spans="2:16" ht="12.75">
      <c r="B20" s="1" t="s">
        <v>26</v>
      </c>
      <c r="C20" s="2">
        <f t="shared" si="2"/>
        <v>38967</v>
      </c>
      <c r="D20" s="24"/>
      <c r="E20" s="24"/>
      <c r="O20" s="20"/>
      <c r="P20" s="115"/>
    </row>
    <row r="21" spans="2:16" ht="14.25" customHeight="1" thickBot="1">
      <c r="B21" s="1" t="s">
        <v>27</v>
      </c>
      <c r="C21" s="2">
        <f t="shared" si="2"/>
        <v>38967</v>
      </c>
      <c r="D21" s="24"/>
      <c r="E21" s="24"/>
      <c r="O21" s="18"/>
      <c r="P21" s="116"/>
    </row>
    <row r="22" spans="1:16" ht="16.5" thickBot="1" thickTop="1">
      <c r="A22" s="169" t="s">
        <v>6</v>
      </c>
      <c r="B22" s="161"/>
      <c r="C22" s="170">
        <f t="shared" si="2"/>
        <v>38967</v>
      </c>
      <c r="D22" s="171" t="s">
        <v>205</v>
      </c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60"/>
    </row>
    <row r="23" spans="2:16" ht="13.5" thickTop="1">
      <c r="B23" s="1" t="s">
        <v>1</v>
      </c>
      <c r="C23" s="2">
        <f t="shared" si="2"/>
        <v>38967</v>
      </c>
      <c r="D23" s="24"/>
      <c r="E23" s="24"/>
      <c r="O23" s="63"/>
      <c r="P23" s="61"/>
    </row>
    <row r="24" spans="2:16" ht="12.75">
      <c r="B24" s="1" t="s">
        <v>2</v>
      </c>
      <c r="C24" s="2">
        <f t="shared" si="2"/>
        <v>38967</v>
      </c>
      <c r="D24" s="24"/>
      <c r="E24" s="24"/>
      <c r="O24" s="20"/>
      <c r="P24" s="61"/>
    </row>
    <row r="25" spans="2:16" ht="12.75">
      <c r="B25" s="1" t="s">
        <v>3</v>
      </c>
      <c r="C25" s="2">
        <f t="shared" si="2"/>
        <v>38967</v>
      </c>
      <c r="D25" s="24"/>
      <c r="E25" s="24"/>
      <c r="O25" s="20"/>
      <c r="P25" s="61"/>
    </row>
    <row r="26" spans="2:16" ht="12.75">
      <c r="B26" s="1" t="s">
        <v>4</v>
      </c>
      <c r="C26" s="2">
        <f t="shared" si="2"/>
        <v>38967</v>
      </c>
      <c r="D26" s="24"/>
      <c r="E26" s="24"/>
      <c r="O26" s="20"/>
      <c r="P26" s="61"/>
    </row>
    <row r="27" spans="2:16" ht="13.5" thickBot="1">
      <c r="B27" s="1" t="s">
        <v>8</v>
      </c>
      <c r="C27" s="2">
        <f t="shared" si="2"/>
        <v>38967</v>
      </c>
      <c r="D27" s="24"/>
      <c r="E27" s="24"/>
      <c r="O27" s="18"/>
      <c r="P27" s="62"/>
    </row>
    <row r="28" spans="1:16" s="7" customFormat="1" ht="14.25" customHeight="1" thickBot="1" thickTop="1">
      <c r="A28" s="169" t="s">
        <v>7</v>
      </c>
      <c r="B28" s="161"/>
      <c r="C28" s="170">
        <f t="shared" si="2"/>
        <v>38967</v>
      </c>
      <c r="D28" s="171" t="s">
        <v>205</v>
      </c>
      <c r="E28" s="172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229"/>
    </row>
    <row r="29" spans="2:16" ht="13.5" customHeight="1" thickTop="1">
      <c r="B29" s="1" t="s">
        <v>1</v>
      </c>
      <c r="C29" s="2">
        <f t="shared" si="2"/>
        <v>38967</v>
      </c>
      <c r="D29" s="24"/>
      <c r="E29" s="24"/>
      <c r="O29" s="63"/>
      <c r="P29" s="115"/>
    </row>
    <row r="30" spans="2:16" ht="13.5" customHeight="1">
      <c r="B30" s="1" t="s">
        <v>2</v>
      </c>
      <c r="C30" s="2">
        <f t="shared" si="2"/>
        <v>38967</v>
      </c>
      <c r="D30" s="24"/>
      <c r="E30" s="24"/>
      <c r="O30" s="20"/>
      <c r="P30" s="115"/>
    </row>
    <row r="31" spans="2:16" ht="13.5" customHeight="1">
      <c r="B31" s="1" t="s">
        <v>3</v>
      </c>
      <c r="C31" s="2">
        <f t="shared" si="2"/>
        <v>38967</v>
      </c>
      <c r="D31" s="24"/>
      <c r="E31" s="24"/>
      <c r="O31" s="20"/>
      <c r="P31" s="115"/>
    </row>
    <row r="32" spans="2:16" ht="12.75">
      <c r="B32" s="1" t="s">
        <v>4</v>
      </c>
      <c r="C32" s="2">
        <f t="shared" si="2"/>
        <v>38967</v>
      </c>
      <c r="D32" s="24"/>
      <c r="E32" s="24"/>
      <c r="O32" s="20"/>
      <c r="P32" s="115"/>
    </row>
    <row r="33" spans="2:16" ht="13.5" thickBot="1">
      <c r="B33" s="1" t="s">
        <v>8</v>
      </c>
      <c r="C33" s="2">
        <f t="shared" si="2"/>
        <v>38967</v>
      </c>
      <c r="D33" s="24"/>
      <c r="E33" s="24"/>
      <c r="O33" s="18"/>
      <c r="P33" s="116"/>
    </row>
    <row r="34" spans="1:16" s="7" customFormat="1" ht="14.25" customHeight="1" thickBot="1" thickTop="1">
      <c r="A34" s="169" t="s">
        <v>9</v>
      </c>
      <c r="B34" s="161"/>
      <c r="C34" s="170">
        <f t="shared" si="2"/>
        <v>38967</v>
      </c>
      <c r="D34" s="171" t="s">
        <v>205</v>
      </c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229"/>
    </row>
    <row r="35" spans="2:16" ht="13.5" thickTop="1">
      <c r="B35" s="1" t="s">
        <v>1</v>
      </c>
      <c r="C35" s="2">
        <f t="shared" si="2"/>
        <v>38967</v>
      </c>
      <c r="D35" s="24"/>
      <c r="E35" s="24"/>
      <c r="O35" s="63"/>
      <c r="P35" s="115"/>
    </row>
    <row r="36" spans="2:16" ht="12.75">
      <c r="B36" s="1" t="s">
        <v>2</v>
      </c>
      <c r="C36" s="2">
        <f t="shared" si="2"/>
        <v>38967</v>
      </c>
      <c r="D36" s="24"/>
      <c r="E36" s="24"/>
      <c r="O36" s="20"/>
      <c r="P36" s="115"/>
    </row>
    <row r="37" spans="2:16" ht="12.75">
      <c r="B37" s="1" t="s">
        <v>3</v>
      </c>
      <c r="C37" s="2">
        <f t="shared" si="2"/>
        <v>38967</v>
      </c>
      <c r="D37" s="24"/>
      <c r="E37" s="24"/>
      <c r="O37" s="20"/>
      <c r="P37" s="115"/>
    </row>
    <row r="38" spans="2:16" ht="12.75">
      <c r="B38" s="1" t="s">
        <v>4</v>
      </c>
      <c r="C38" s="2">
        <f t="shared" si="2"/>
        <v>38967</v>
      </c>
      <c r="D38" s="24"/>
      <c r="E38" s="24"/>
      <c r="O38" s="20"/>
      <c r="P38" s="115"/>
    </row>
    <row r="39" spans="2:16" ht="13.5" thickBot="1">
      <c r="B39" s="1" t="s">
        <v>8</v>
      </c>
      <c r="C39" s="2">
        <f t="shared" si="2"/>
        <v>38967</v>
      </c>
      <c r="D39" s="24"/>
      <c r="E39" s="24"/>
      <c r="O39" s="18"/>
      <c r="P39" s="116"/>
    </row>
    <row r="40" spans="1:16" ht="16.5" thickBot="1" thickTop="1">
      <c r="A40" s="169" t="s">
        <v>10</v>
      </c>
      <c r="B40" s="161"/>
      <c r="C40" s="170">
        <f t="shared" si="2"/>
        <v>38967</v>
      </c>
      <c r="D40" s="171" t="s">
        <v>205</v>
      </c>
      <c r="E40" s="172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229"/>
    </row>
    <row r="41" spans="2:16" ht="13.5" thickTop="1">
      <c r="B41" s="1" t="s">
        <v>1</v>
      </c>
      <c r="C41" s="2">
        <f t="shared" si="2"/>
        <v>38967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64"/>
      <c r="P41" s="115"/>
    </row>
    <row r="42" spans="2:16" ht="12.75">
      <c r="B42" s="1" t="s">
        <v>2</v>
      </c>
      <c r="C42" s="2">
        <f t="shared" si="2"/>
        <v>38967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65"/>
      <c r="P42" s="115"/>
    </row>
    <row r="43" spans="2:16" ht="12.75">
      <c r="B43" s="1" t="s">
        <v>3</v>
      </c>
      <c r="C43" s="2">
        <f t="shared" si="2"/>
        <v>38967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65"/>
      <c r="P43" s="115"/>
    </row>
    <row r="44" spans="2:16" ht="12.75">
      <c r="B44" s="1" t="s">
        <v>4</v>
      </c>
      <c r="C44" s="2">
        <f t="shared" si="2"/>
        <v>38967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65"/>
      <c r="P44" s="115"/>
    </row>
    <row r="45" spans="2:16" ht="13.5" thickBot="1">
      <c r="B45" s="1" t="s">
        <v>8</v>
      </c>
      <c r="C45" s="2">
        <f t="shared" si="2"/>
        <v>38967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66"/>
      <c r="P45" s="116"/>
    </row>
    <row r="46" spans="1:16" s="7" customFormat="1" ht="16.5" thickBot="1" thickTop="1">
      <c r="A46" s="169" t="s">
        <v>11</v>
      </c>
      <c r="B46" s="161"/>
      <c r="C46" s="170">
        <f t="shared" si="2"/>
        <v>38967</v>
      </c>
      <c r="D46" s="171" t="s">
        <v>205</v>
      </c>
      <c r="E46" s="17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229"/>
    </row>
    <row r="47" spans="2:16" ht="13.5" thickTop="1">
      <c r="B47" s="1" t="s">
        <v>1</v>
      </c>
      <c r="C47" s="2">
        <f t="shared" si="2"/>
        <v>38967</v>
      </c>
      <c r="D47" s="24"/>
      <c r="E47" s="24"/>
      <c r="P47" s="115"/>
    </row>
    <row r="48" spans="2:16" ht="12.75">
      <c r="B48" s="1" t="s">
        <v>2</v>
      </c>
      <c r="C48" s="2">
        <f t="shared" si="2"/>
        <v>38967</v>
      </c>
      <c r="D48" s="24"/>
      <c r="E48" s="24"/>
      <c r="L48" s="8"/>
      <c r="M48" s="8"/>
      <c r="N48" s="8"/>
      <c r="O48" s="8"/>
      <c r="P48" s="115"/>
    </row>
    <row r="49" spans="2:16" ht="12.75">
      <c r="B49" s="1" t="s">
        <v>3</v>
      </c>
      <c r="C49" s="2">
        <f t="shared" si="2"/>
        <v>38967</v>
      </c>
      <c r="D49" s="24"/>
      <c r="E49" s="24"/>
      <c r="L49" s="8"/>
      <c r="M49" s="8"/>
      <c r="N49" s="8"/>
      <c r="O49" s="8"/>
      <c r="P49" s="115"/>
    </row>
    <row r="50" spans="2:16" ht="12.75">
      <c r="B50" s="1" t="s">
        <v>4</v>
      </c>
      <c r="C50" s="2">
        <f t="shared" si="2"/>
        <v>38967</v>
      </c>
      <c r="D50" s="24"/>
      <c r="E50" s="24"/>
      <c r="L50" s="8"/>
      <c r="M50" s="8"/>
      <c r="N50" s="8"/>
      <c r="O50" s="8"/>
      <c r="P50" s="115"/>
    </row>
    <row r="51" spans="2:16" ht="13.5" thickBot="1">
      <c r="B51" s="1" t="s">
        <v>8</v>
      </c>
      <c r="C51" s="2">
        <f t="shared" si="2"/>
        <v>38967</v>
      </c>
      <c r="D51" s="24"/>
      <c r="E51" s="24"/>
      <c r="L51" s="8"/>
      <c r="M51" s="8"/>
      <c r="N51" s="8"/>
      <c r="O51" s="8"/>
      <c r="P51" s="116"/>
    </row>
    <row r="52" spans="1:16" ht="16.5" thickBot="1" thickTop="1">
      <c r="A52" s="169" t="s">
        <v>12</v>
      </c>
      <c r="B52" s="161"/>
      <c r="C52" s="170">
        <f t="shared" si="2"/>
        <v>38967</v>
      </c>
      <c r="D52" s="235" t="s">
        <v>205</v>
      </c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29"/>
    </row>
    <row r="53" spans="1:16" ht="13.5" thickTop="1">
      <c r="A53" s="8"/>
      <c r="B53" s="8" t="s">
        <v>1</v>
      </c>
      <c r="C53" s="2">
        <f t="shared" si="2"/>
        <v>38967</v>
      </c>
      <c r="D53" s="26"/>
      <c r="E53" s="26"/>
      <c r="F53" s="8"/>
      <c r="G53" s="8"/>
      <c r="H53" s="8"/>
      <c r="I53" s="8"/>
      <c r="J53" s="8"/>
      <c r="K53" s="8"/>
      <c r="L53" s="8"/>
      <c r="M53" s="8"/>
      <c r="N53" s="8"/>
      <c r="O53" s="8"/>
      <c r="P53" s="115"/>
    </row>
    <row r="54" spans="1:16" ht="12.75" customHeight="1">
      <c r="A54" s="8"/>
      <c r="B54" s="8" t="s">
        <v>2</v>
      </c>
      <c r="C54" s="2">
        <f t="shared" si="2"/>
        <v>38967</v>
      </c>
      <c r="D54" s="26"/>
      <c r="E54" s="26"/>
      <c r="F54" s="8"/>
      <c r="G54" s="8"/>
      <c r="H54" s="8"/>
      <c r="I54" s="8"/>
      <c r="J54" s="8"/>
      <c r="K54" s="8"/>
      <c r="L54" s="8"/>
      <c r="M54" s="8"/>
      <c r="N54" s="8"/>
      <c r="O54" s="8"/>
      <c r="P54" s="115"/>
    </row>
    <row r="55" spans="1:16" ht="12.75" customHeight="1">
      <c r="A55" s="8"/>
      <c r="B55" s="8" t="s">
        <v>3</v>
      </c>
      <c r="C55" s="2">
        <f t="shared" si="2"/>
        <v>38967</v>
      </c>
      <c r="D55" s="26"/>
      <c r="E55" s="26"/>
      <c r="F55" s="8"/>
      <c r="G55" s="8"/>
      <c r="H55" s="8"/>
      <c r="I55" s="8"/>
      <c r="J55" s="8"/>
      <c r="K55" s="8"/>
      <c r="P55" s="115"/>
    </row>
    <row r="56" spans="1:16" ht="13.5" thickBot="1">
      <c r="A56" s="8"/>
      <c r="B56" s="8" t="s">
        <v>4</v>
      </c>
      <c r="C56" s="2">
        <f t="shared" si="2"/>
        <v>38967</v>
      </c>
      <c r="D56" s="24"/>
      <c r="E56" s="26"/>
      <c r="F56" s="14"/>
      <c r="G56" s="14"/>
      <c r="H56" s="14"/>
      <c r="I56" s="14"/>
      <c r="J56" s="14"/>
      <c r="K56" s="14"/>
      <c r="P56" s="116"/>
    </row>
    <row r="57" spans="1:16" ht="16.5" thickBot="1" thickTop="1">
      <c r="A57" s="169" t="s">
        <v>13</v>
      </c>
      <c r="B57" s="161"/>
      <c r="C57" s="170">
        <f t="shared" si="2"/>
        <v>38967</v>
      </c>
      <c r="D57" s="235" t="s">
        <v>205</v>
      </c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29"/>
    </row>
    <row r="58" spans="2:16" ht="13.5" thickTop="1">
      <c r="B58" s="1" t="s">
        <v>1</v>
      </c>
      <c r="C58" s="2">
        <f t="shared" si="2"/>
        <v>38967</v>
      </c>
      <c r="D58" s="24" t="s">
        <v>203</v>
      </c>
      <c r="E58" s="24"/>
      <c r="P58" s="115"/>
    </row>
    <row r="59" spans="2:16" ht="12.75">
      <c r="B59" s="1" t="s">
        <v>2</v>
      </c>
      <c r="C59" s="2">
        <f t="shared" si="2"/>
        <v>38967</v>
      </c>
      <c r="D59" s="24"/>
      <c r="E59" s="24"/>
      <c r="P59" s="115"/>
    </row>
    <row r="60" spans="2:16" ht="12.75">
      <c r="B60" s="1" t="s">
        <v>3</v>
      </c>
      <c r="C60" s="2">
        <f t="shared" si="2"/>
        <v>38967</v>
      </c>
      <c r="D60" s="24"/>
      <c r="E60" s="24"/>
      <c r="P60" s="115"/>
    </row>
    <row r="61" spans="2:16" ht="12.75">
      <c r="B61" s="1" t="s">
        <v>4</v>
      </c>
      <c r="C61" s="2">
        <f aca="true" t="shared" si="3" ref="C61:C75">$F$4</f>
        <v>38967</v>
      </c>
      <c r="D61" s="24"/>
      <c r="E61" s="24"/>
      <c r="P61" s="115"/>
    </row>
    <row r="62" spans="2:16" ht="13.5" thickBot="1">
      <c r="B62" s="1" t="s">
        <v>8</v>
      </c>
      <c r="C62" s="2">
        <f t="shared" si="3"/>
        <v>38967</v>
      </c>
      <c r="D62" s="24"/>
      <c r="E62" s="24"/>
      <c r="P62" s="116"/>
    </row>
    <row r="63" spans="1:16" ht="32.25" customHeight="1" thickBot="1" thickTop="1">
      <c r="A63" s="169" t="s">
        <v>14</v>
      </c>
      <c r="B63" s="161"/>
      <c r="C63" s="170">
        <f t="shared" si="3"/>
        <v>38967</v>
      </c>
      <c r="D63" s="235" t="s">
        <v>205</v>
      </c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57"/>
    </row>
    <row r="64" spans="1:16" ht="13.5" thickTop="1">
      <c r="A64" s="8"/>
      <c r="B64" s="1" t="s">
        <v>1</v>
      </c>
      <c r="C64" s="2">
        <f t="shared" si="3"/>
        <v>38967</v>
      </c>
      <c r="D64" s="26"/>
      <c r="E64" s="26"/>
      <c r="F64" s="8"/>
      <c r="G64" s="8"/>
      <c r="H64" s="8"/>
      <c r="I64" s="8"/>
      <c r="J64" s="8"/>
      <c r="K64" s="8"/>
      <c r="L64" s="8"/>
      <c r="M64" s="8"/>
      <c r="N64" s="8"/>
      <c r="O64" s="63"/>
      <c r="P64" s="57"/>
    </row>
    <row r="65" spans="1:16" ht="12.75">
      <c r="A65" s="8"/>
      <c r="B65" s="1" t="s">
        <v>2</v>
      </c>
      <c r="C65" s="2">
        <f t="shared" si="3"/>
        <v>38967</v>
      </c>
      <c r="D65" s="26"/>
      <c r="E65" s="26"/>
      <c r="F65" s="8"/>
      <c r="G65" s="8"/>
      <c r="H65" s="8"/>
      <c r="I65" s="8"/>
      <c r="J65" s="8"/>
      <c r="K65" s="8"/>
      <c r="L65" s="8"/>
      <c r="M65" s="8"/>
      <c r="N65" s="8"/>
      <c r="O65" s="20"/>
      <c r="P65" s="57"/>
    </row>
    <row r="66" spans="1:16" ht="12.75">
      <c r="A66" s="8"/>
      <c r="B66" s="1" t="s">
        <v>3</v>
      </c>
      <c r="C66" s="2">
        <f t="shared" si="3"/>
        <v>38967</v>
      </c>
      <c r="D66" s="26"/>
      <c r="E66" s="26"/>
      <c r="F66" s="8"/>
      <c r="G66" s="8"/>
      <c r="H66" s="8"/>
      <c r="I66" s="8"/>
      <c r="J66" s="8"/>
      <c r="K66" s="8"/>
      <c r="L66" s="8"/>
      <c r="M66" s="8"/>
      <c r="N66" s="8"/>
      <c r="O66" s="20"/>
      <c r="P66" s="57"/>
    </row>
    <row r="67" spans="1:16" ht="12.75">
      <c r="A67" s="8"/>
      <c r="B67" s="1" t="s">
        <v>4</v>
      </c>
      <c r="C67" s="2">
        <f t="shared" si="3"/>
        <v>38967</v>
      </c>
      <c r="D67" s="26"/>
      <c r="E67" s="26"/>
      <c r="F67" s="8"/>
      <c r="G67" s="8"/>
      <c r="H67" s="8"/>
      <c r="I67" s="8"/>
      <c r="J67" s="8"/>
      <c r="K67" s="8"/>
      <c r="L67" s="8"/>
      <c r="M67" s="8"/>
      <c r="N67" s="8"/>
      <c r="O67" s="20"/>
      <c r="P67" s="57"/>
    </row>
    <row r="68" spans="1:16" ht="13.5" thickBot="1">
      <c r="A68" s="8"/>
      <c r="B68" s="1" t="s">
        <v>8</v>
      </c>
      <c r="C68" s="2">
        <f t="shared" si="3"/>
        <v>38967</v>
      </c>
      <c r="D68" s="26"/>
      <c r="E68" s="26"/>
      <c r="F68" s="8"/>
      <c r="G68" s="8"/>
      <c r="H68" s="8"/>
      <c r="I68" s="8"/>
      <c r="J68" s="8"/>
      <c r="K68" s="8"/>
      <c r="L68" s="8"/>
      <c r="M68" s="8"/>
      <c r="N68" s="8"/>
      <c r="O68" s="18"/>
      <c r="P68" s="57"/>
    </row>
    <row r="69" spans="1:16" ht="16.5" thickBot="1" thickTop="1">
      <c r="A69" s="169" t="s">
        <v>39</v>
      </c>
      <c r="B69" s="161"/>
      <c r="C69" s="170">
        <f t="shared" si="3"/>
        <v>38967</v>
      </c>
      <c r="D69" s="171" t="s">
        <v>205</v>
      </c>
      <c r="E69" s="172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229"/>
    </row>
    <row r="70" spans="1:16" ht="13.5" thickTop="1">
      <c r="A70" s="8"/>
      <c r="B70" s="1" t="s">
        <v>1</v>
      </c>
      <c r="C70" s="2">
        <f t="shared" si="3"/>
        <v>38967</v>
      </c>
      <c r="D70" s="26"/>
      <c r="E70" s="26"/>
      <c r="F70" s="8"/>
      <c r="G70" s="8"/>
      <c r="H70" s="8"/>
      <c r="I70" s="8"/>
      <c r="J70" s="8"/>
      <c r="K70" s="8"/>
      <c r="L70" s="8"/>
      <c r="M70" s="8"/>
      <c r="N70" s="8"/>
      <c r="O70" s="63"/>
      <c r="P70" s="115"/>
    </row>
    <row r="71" spans="1:16" ht="12.75">
      <c r="A71" s="8"/>
      <c r="B71" s="1" t="s">
        <v>2</v>
      </c>
      <c r="C71" s="2">
        <f t="shared" si="3"/>
        <v>38967</v>
      </c>
      <c r="D71" s="26"/>
      <c r="E71" s="26"/>
      <c r="F71" s="8"/>
      <c r="G71" s="8"/>
      <c r="H71" s="8"/>
      <c r="I71" s="8"/>
      <c r="J71" s="8"/>
      <c r="K71" s="8"/>
      <c r="L71" s="8"/>
      <c r="M71" s="8"/>
      <c r="N71" s="8"/>
      <c r="O71" s="20"/>
      <c r="P71" s="115"/>
    </row>
    <row r="72" spans="1:16" ht="12.75">
      <c r="A72" s="8"/>
      <c r="B72" s="1" t="s">
        <v>3</v>
      </c>
      <c r="C72" s="2">
        <f t="shared" si="3"/>
        <v>38967</v>
      </c>
      <c r="D72" s="26"/>
      <c r="E72" s="26"/>
      <c r="F72" s="8"/>
      <c r="G72" s="8"/>
      <c r="H72" s="8"/>
      <c r="I72" s="8"/>
      <c r="J72" s="8"/>
      <c r="K72" s="8"/>
      <c r="L72" s="8"/>
      <c r="M72" s="8"/>
      <c r="N72" s="8"/>
      <c r="O72" s="20"/>
      <c r="P72" s="115"/>
    </row>
    <row r="73" spans="1:16" ht="13.5" thickBot="1">
      <c r="A73" s="8"/>
      <c r="B73" s="1" t="s">
        <v>4</v>
      </c>
      <c r="C73" s="2">
        <f t="shared" si="3"/>
        <v>38967</v>
      </c>
      <c r="D73" s="26"/>
      <c r="E73" s="26"/>
      <c r="F73" s="8"/>
      <c r="G73" s="8"/>
      <c r="H73" s="8"/>
      <c r="I73" s="8"/>
      <c r="J73" s="8"/>
      <c r="K73" s="8"/>
      <c r="L73" s="8"/>
      <c r="M73" s="8"/>
      <c r="N73" s="8"/>
      <c r="O73" s="18"/>
      <c r="P73" s="116"/>
    </row>
    <row r="74" spans="1:16" s="174" customFormat="1" ht="16.5" thickBot="1" thickTop="1">
      <c r="A74" s="171" t="s">
        <v>86</v>
      </c>
      <c r="B74" s="161"/>
      <c r="C74" s="170">
        <f t="shared" si="3"/>
        <v>38967</v>
      </c>
      <c r="D74" s="171" t="s">
        <v>182</v>
      </c>
      <c r="E74" s="172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8"/>
    </row>
    <row r="75" spans="1:16" ht="27" thickBot="1" thickTop="1">
      <c r="A75" s="179"/>
      <c r="B75" s="36" t="s">
        <v>1</v>
      </c>
      <c r="C75" s="114">
        <f t="shared" si="3"/>
        <v>38967</v>
      </c>
      <c r="D75" s="108" t="s">
        <v>181</v>
      </c>
      <c r="E75" s="36" t="s">
        <v>140</v>
      </c>
      <c r="F75" s="36">
        <f>F95</f>
        <v>0</v>
      </c>
      <c r="G75" s="36">
        <f>$F75-G78</f>
        <v>0</v>
      </c>
      <c r="H75" s="36"/>
      <c r="I75" s="36"/>
      <c r="J75" s="36"/>
      <c r="K75" s="36"/>
      <c r="L75" s="36"/>
      <c r="M75" s="36"/>
      <c r="N75" s="36"/>
      <c r="O75" s="53"/>
      <c r="P75" s="115"/>
    </row>
    <row r="76" spans="1:16" ht="22.5" customHeight="1" thickBot="1" thickTop="1">
      <c r="A76" s="45"/>
      <c r="B76" s="46"/>
      <c r="C76" s="47"/>
      <c r="D76" s="48"/>
      <c r="E76" s="48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55"/>
    </row>
    <row r="77" spans="1:15" ht="14.25" thickBot="1" thickTop="1">
      <c r="A77" s="35" t="s">
        <v>23</v>
      </c>
      <c r="B77" s="36"/>
      <c r="C77" s="36"/>
      <c r="D77" s="37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6" s="174" customFormat="1" ht="16.5" thickBot="1" thickTop="1">
      <c r="A78" s="171" t="s">
        <v>24</v>
      </c>
      <c r="B78" s="171"/>
      <c r="C78" s="171"/>
      <c r="D78" s="175" t="s">
        <v>83</v>
      </c>
      <c r="E78" s="172"/>
      <c r="F78" s="169">
        <f>SUM(F79:F86)</f>
        <v>0</v>
      </c>
      <c r="G78" s="169"/>
      <c r="H78" s="169"/>
      <c r="I78" s="169"/>
      <c r="J78" s="169"/>
      <c r="K78" s="169"/>
      <c r="L78" s="169"/>
      <c r="M78" s="169"/>
      <c r="N78" s="169"/>
      <c r="O78" s="169"/>
      <c r="P78" s="229"/>
    </row>
    <row r="79" spans="2:16" ht="13.5" thickTop="1">
      <c r="B79" s="1" t="s">
        <v>183</v>
      </c>
      <c r="D79" s="27" t="s">
        <v>223</v>
      </c>
      <c r="O79" s="63"/>
      <c r="P79" s="115"/>
    </row>
    <row r="80" spans="2:16" ht="12.75">
      <c r="B80" s="1" t="s">
        <v>184</v>
      </c>
      <c r="D80" s="27" t="s">
        <v>224</v>
      </c>
      <c r="O80" s="20"/>
      <c r="P80" s="115"/>
    </row>
    <row r="81" spans="2:16" ht="12.75">
      <c r="B81" s="1" t="s">
        <v>185</v>
      </c>
      <c r="D81" s="27" t="s">
        <v>225</v>
      </c>
      <c r="O81" s="20"/>
      <c r="P81" s="115"/>
    </row>
    <row r="82" spans="2:16" ht="12.75">
      <c r="B82" s="1" t="s">
        <v>186</v>
      </c>
      <c r="D82" s="27" t="s">
        <v>226</v>
      </c>
      <c r="O82" s="20"/>
      <c r="P82" s="115"/>
    </row>
    <row r="83" spans="2:16" ht="12.75">
      <c r="B83" s="1" t="s">
        <v>187</v>
      </c>
      <c r="D83" s="27" t="s">
        <v>227</v>
      </c>
      <c r="O83" s="20"/>
      <c r="P83" s="115"/>
    </row>
    <row r="84" spans="2:16" ht="12.75">
      <c r="B84" s="1" t="s">
        <v>188</v>
      </c>
      <c r="D84" s="27" t="s">
        <v>228</v>
      </c>
      <c r="O84" s="20"/>
      <c r="P84" s="115"/>
    </row>
    <row r="85" spans="2:16" ht="12.75">
      <c r="B85" s="1" t="s">
        <v>189</v>
      </c>
      <c r="D85" s="27" t="s">
        <v>78</v>
      </c>
      <c r="O85" s="20"/>
      <c r="P85" s="115"/>
    </row>
    <row r="86" spans="2:16" ht="13.5" thickBot="1">
      <c r="B86" s="1" t="s">
        <v>190</v>
      </c>
      <c r="D86" s="27" t="s">
        <v>128</v>
      </c>
      <c r="O86" s="18"/>
      <c r="P86" s="116"/>
    </row>
    <row r="87" spans="1:16" ht="22.5" customHeight="1" thickBot="1" thickTop="1">
      <c r="A87" s="45"/>
      <c r="B87" s="46"/>
      <c r="C87" s="47"/>
      <c r="D87" s="48"/>
      <c r="E87" s="48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55"/>
    </row>
    <row r="88" spans="1:4" ht="13.5" thickTop="1">
      <c r="A88" s="49"/>
      <c r="D88" s="49" t="s">
        <v>84</v>
      </c>
    </row>
    <row r="89" spans="1:8" ht="13.5" thickBot="1">
      <c r="A89" s="50"/>
      <c r="B89" s="50"/>
      <c r="C89" s="50"/>
      <c r="D89" s="50" t="s">
        <v>87</v>
      </c>
      <c r="E89" s="50" t="s">
        <v>85</v>
      </c>
      <c r="F89" s="50" t="s">
        <v>86</v>
      </c>
      <c r="G89" s="50" t="s">
        <v>92</v>
      </c>
      <c r="H89" s="50" t="s">
        <v>93</v>
      </c>
    </row>
    <row r="90" spans="4:5" ht="13.5" thickTop="1">
      <c r="D90" s="58" t="s">
        <v>262</v>
      </c>
      <c r="E90" s="1"/>
    </row>
    <row r="91" spans="4:5" ht="12.75">
      <c r="D91" s="58" t="s">
        <v>263</v>
      </c>
      <c r="E91" s="1"/>
    </row>
    <row r="92" spans="4:5" ht="12.75">
      <c r="D92" s="58" t="s">
        <v>265</v>
      </c>
      <c r="E92" s="1"/>
    </row>
    <row r="93" spans="4:5" ht="12.75">
      <c r="D93" s="58" t="s">
        <v>266</v>
      </c>
      <c r="E93" s="1"/>
    </row>
    <row r="94" spans="4:5" ht="12.75">
      <c r="D94" s="58" t="s">
        <v>136</v>
      </c>
      <c r="E94" s="1"/>
    </row>
    <row r="95" spans="4:5" ht="13.5" thickBot="1">
      <c r="D95" s="58" t="s">
        <v>267</v>
      </c>
      <c r="E95" s="1"/>
    </row>
    <row r="96" spans="1:8" ht="14.25" thickBot="1" thickTop="1">
      <c r="A96" s="51"/>
      <c r="B96" s="52"/>
      <c r="C96" s="52"/>
      <c r="D96" s="59" t="s">
        <v>148</v>
      </c>
      <c r="E96" s="52">
        <f>SUM(E90:E95)</f>
        <v>0</v>
      </c>
      <c r="F96" s="52">
        <f>SUM(F90:F95)</f>
        <v>0</v>
      </c>
      <c r="G96" s="52">
        <f>E96-F96</f>
        <v>0</v>
      </c>
      <c r="H96" s="52">
        <f>SUM(H90:H94)</f>
        <v>0</v>
      </c>
    </row>
    <row r="97" spans="4:5" ht="13.5" thickTop="1">
      <c r="D97" s="58" t="s">
        <v>251</v>
      </c>
      <c r="E97" s="1"/>
    </row>
    <row r="98" spans="4:5" ht="12.75">
      <c r="D98" s="58" t="s">
        <v>260</v>
      </c>
      <c r="E98" s="1"/>
    </row>
    <row r="99" spans="4:5" ht="12.75">
      <c r="D99" s="58" t="s">
        <v>261</v>
      </c>
      <c r="E99" s="1"/>
    </row>
    <row r="100" ht="12.75">
      <c r="D100" s="58" t="s">
        <v>259</v>
      </c>
    </row>
  </sheetData>
  <mergeCells count="5">
    <mergeCell ref="P3:P4"/>
    <mergeCell ref="A5:D5"/>
    <mergeCell ref="A3:A4"/>
    <mergeCell ref="C3:C4"/>
    <mergeCell ref="E3:E4"/>
  </mergeCells>
  <printOptions/>
  <pageMargins left="0.75" right="0.75" top="1" bottom="1" header="0.5" footer="0.5"/>
  <pageSetup horizontalDpi="300" verticalDpi="300" orientation="portrait" r:id="rId2"/>
  <headerFooter alignWithMargins="0">
    <oddHeader>&amp;L&amp;F&amp;C&amp;A&amp;R&amp;D 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Jay Conne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Conne</dc:creator>
  <cp:keywords/>
  <dc:description/>
  <cp:lastModifiedBy>Jay Conne</cp:lastModifiedBy>
  <cp:lastPrinted>2006-10-14T17:00:20Z</cp:lastPrinted>
  <dcterms:created xsi:type="dcterms:W3CDTF">2006-07-17T23:57:34Z</dcterms:created>
  <dcterms:modified xsi:type="dcterms:W3CDTF">2006-10-17T18:28:01Z</dcterms:modified>
  <cp:category/>
  <cp:version/>
  <cp:contentType/>
  <cp:contentStatus/>
</cp:coreProperties>
</file>