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ilin\Documents\RaceChipper\project-website\"/>
    </mc:Choice>
  </mc:AlternateContent>
  <bookViews>
    <workbookView xWindow="0" yWindow="0" windowWidth="19200" windowHeight="6950" tabRatio="637" firstSheet="1" activeTab="10"/>
  </bookViews>
  <sheets>
    <sheet name="Instructions" sheetId="4" r:id="rId1"/>
    <sheet name="Example" sheetId="6" r:id="rId2"/>
    <sheet name="1-Wk1" sheetId="7" r:id="rId3"/>
    <sheet name="1-Wk2" sheetId="16" r:id="rId4"/>
    <sheet name="1-Wk3" sheetId="15" r:id="rId5"/>
    <sheet name="1-Wk4" sheetId="14" r:id="rId6"/>
    <sheet name="1-Wk5" sheetId="13" r:id="rId7"/>
    <sheet name="1-Wk6" sheetId="12" r:id="rId8"/>
    <sheet name="1-Wk7" sheetId="11" r:id="rId9"/>
    <sheet name="1-Wk8" sheetId="10" r:id="rId10"/>
    <sheet name="1-Wk9" sheetId="9" r:id="rId11"/>
    <sheet name="1-Wk10" sheetId="17" r:id="rId12"/>
    <sheet name="1-Finals" sheetId="8" r:id="rId13"/>
    <sheet name="2-Wk1" sheetId="18" r:id="rId14"/>
    <sheet name="2-Wk2" sheetId="19" r:id="rId15"/>
    <sheet name="2-Wk3" sheetId="20" r:id="rId16"/>
    <sheet name="2-Wk4" sheetId="21" r:id="rId17"/>
    <sheet name="2-Wk5" sheetId="22" r:id="rId18"/>
    <sheet name="2-Wk6" sheetId="23" r:id="rId19"/>
    <sheet name="2-Wk7" sheetId="24" r:id="rId20"/>
    <sheet name="2-Wk8" sheetId="25" r:id="rId21"/>
    <sheet name="2-Wk9" sheetId="26" r:id="rId22"/>
    <sheet name="2-Wk10" sheetId="27" r:id="rId23"/>
    <sheet name="2-Finals" sheetId="28" r:id="rId24"/>
    <sheet name="AllData" sheetId="29" r:id="rId25"/>
  </sheets>
  <definedNames>
    <definedName name="Name">Instructions!$B$1</definedName>
    <definedName name="t1_2e">AllData!$B$2</definedName>
    <definedName name="T1Data">AllData!$A$2:$U$2</definedName>
    <definedName name="T1FinalsAct">'1-Finals'!$B$13</definedName>
    <definedName name="T1FinalsEst">'1-Finals'!$C$13</definedName>
    <definedName name="T1Wk10Act">'1-Wk10'!$B$13</definedName>
    <definedName name="T1Wk10Est">'1-Wk10'!$C$13</definedName>
    <definedName name="T1Wk1Act">'1-Wk1'!$B$13</definedName>
    <definedName name="T1Wk2Act">'1-Wk2'!$B$13</definedName>
    <definedName name="T1Wk2Est">'1-Wk2'!$C$13</definedName>
    <definedName name="T1Wk3Act">'1-Wk3'!$B$13</definedName>
    <definedName name="T1Wk3Est">'1-Wk3'!$C$13</definedName>
    <definedName name="T1Wk4Act">'1-Wk4'!$B$13</definedName>
    <definedName name="T1Wk4Est">'1-Wk4'!$C$13</definedName>
    <definedName name="T1Wk5Act">'1-Wk5'!$B$13</definedName>
    <definedName name="T1Wk5Est">'1-Wk5'!$C$13</definedName>
    <definedName name="T1Wk6Act">'1-Wk6'!$B$13</definedName>
    <definedName name="T1Wk6Est">'1-Wk6'!$C$13</definedName>
    <definedName name="T1Wk7Act">'1-Wk7'!$B$13</definedName>
    <definedName name="T1Wk7Est">'1-Wk7'!$C$13</definedName>
    <definedName name="T1Wk8Act">'1-Wk8'!$B$13</definedName>
    <definedName name="T1Wk8Est">'1-Wk8'!$C$13</definedName>
    <definedName name="T1Wk9Act">'1-Wk9'!$B$13</definedName>
    <definedName name="T1Wk9Est">'1-Wk9'!$C$13</definedName>
    <definedName name="T2Data">AllData!$A$5:$V$5</definedName>
    <definedName name="T2FinalsAct">'2-Finals'!$B$13</definedName>
    <definedName name="T2FinalsEst">'2-Finals'!$C$13</definedName>
    <definedName name="T2Wk10Act">'2-Wk10'!$B$13</definedName>
    <definedName name="T2Wk10Est">'2-Wk10'!$C$13</definedName>
    <definedName name="T2Wk1Act">'2-Wk1'!$B$13</definedName>
    <definedName name="T2Wk1Est">'2-Wk1'!$C$13</definedName>
    <definedName name="T2Wk2Act">'2-Wk2'!$B$13</definedName>
    <definedName name="T2Wk2Est">'2-Wk2'!$C$13</definedName>
    <definedName name="T2Wk3Act">'2-Wk3'!$B$13</definedName>
    <definedName name="T2Wk3Est">'2-Wk3'!$C$13</definedName>
    <definedName name="T2Wk4Act">'2-Wk4'!$B$13</definedName>
    <definedName name="T2Wk4Est">'2-Wk4'!$C$13</definedName>
    <definedName name="T2Wk5Act">'2-Wk5'!$B$13</definedName>
    <definedName name="T2Wk5Est">'2-Wk5'!$C$13</definedName>
    <definedName name="T2Wk6Act">'2-Wk6'!$B$13</definedName>
    <definedName name="T2Wk6Est">'2-Wk6'!$C$13</definedName>
    <definedName name="T2Wk7Act">'2-Wk7'!$B$13</definedName>
    <definedName name="T2Wk7Est">'2-Wk7'!$C$13</definedName>
    <definedName name="T2Wk8Act">'2-Wk8'!$B$13</definedName>
    <definedName name="T2Wk8Est">'2-Wk8'!$C$13</definedName>
    <definedName name="T2Wk9Act">'2-Wk9'!$B$13</definedName>
    <definedName name="T2Wk9Est">'2-Wk9'!$C$13</definedName>
  </definedNames>
  <calcPr calcId="171027" concurrentCalc="0"/>
</workbook>
</file>

<file path=xl/calcChain.xml><?xml version="1.0" encoding="utf-8"?>
<calcChain xmlns="http://schemas.openxmlformats.org/spreadsheetml/2006/main">
  <c r="B13" i="8" l="1"/>
  <c r="U2" i="29"/>
  <c r="C5" i="8"/>
  <c r="C6" i="8"/>
  <c r="C7" i="8"/>
  <c r="C8" i="8"/>
  <c r="C9" i="8"/>
  <c r="C10" i="8"/>
  <c r="C11" i="8"/>
  <c r="C12" i="8"/>
  <c r="C13" i="8"/>
  <c r="T2" i="29"/>
  <c r="B13" i="17"/>
  <c r="S2" i="29"/>
  <c r="C5" i="17"/>
  <c r="C6" i="17"/>
  <c r="C7" i="17"/>
  <c r="C8" i="17"/>
  <c r="C9" i="17"/>
  <c r="C10" i="17"/>
  <c r="C11" i="17"/>
  <c r="C12" i="17"/>
  <c r="C13" i="17"/>
  <c r="R2" i="29"/>
  <c r="B13" i="9"/>
  <c r="Q2" i="29"/>
  <c r="C5" i="9"/>
  <c r="C6" i="9"/>
  <c r="C7" i="9"/>
  <c r="C8" i="9"/>
  <c r="C9" i="9"/>
  <c r="C10" i="9"/>
  <c r="C11" i="9"/>
  <c r="C12" i="9"/>
  <c r="C13" i="9"/>
  <c r="P2" i="29"/>
  <c r="B13" i="10"/>
  <c r="O2" i="29"/>
  <c r="C5" i="10"/>
  <c r="C6" i="10"/>
  <c r="C7" i="10"/>
  <c r="C8" i="10"/>
  <c r="C9" i="10"/>
  <c r="C10" i="10"/>
  <c r="C11" i="10"/>
  <c r="C12" i="10"/>
  <c r="C13" i="10"/>
  <c r="N2" i="29"/>
  <c r="B13" i="11"/>
  <c r="M2" i="29"/>
  <c r="C5" i="11"/>
  <c r="C6" i="11"/>
  <c r="C7" i="11"/>
  <c r="C8" i="11"/>
  <c r="C9" i="11"/>
  <c r="C10" i="11"/>
  <c r="C11" i="11"/>
  <c r="C12" i="11"/>
  <c r="C13" i="11"/>
  <c r="L2" i="29"/>
  <c r="B13" i="12"/>
  <c r="K2" i="29"/>
  <c r="C5" i="12"/>
  <c r="C6" i="12"/>
  <c r="C7" i="12"/>
  <c r="C8" i="12"/>
  <c r="C9" i="12"/>
  <c r="C10" i="12"/>
  <c r="C11" i="12"/>
  <c r="C12" i="12"/>
  <c r="C13" i="12"/>
  <c r="J2" i="29"/>
  <c r="B13" i="13"/>
  <c r="I2" i="29"/>
  <c r="C5" i="13"/>
  <c r="C6" i="13"/>
  <c r="C7" i="13"/>
  <c r="C8" i="13"/>
  <c r="C9" i="13"/>
  <c r="C12" i="13"/>
  <c r="C13" i="13"/>
  <c r="H2" i="29"/>
  <c r="B13" i="14"/>
  <c r="G2" i="29"/>
  <c r="C5" i="14"/>
  <c r="C6" i="14"/>
  <c r="C7" i="14"/>
  <c r="C8" i="14"/>
  <c r="C9" i="14"/>
  <c r="C10" i="14"/>
  <c r="C11" i="14"/>
  <c r="C12" i="14"/>
  <c r="C13" i="14"/>
  <c r="F2" i="29"/>
  <c r="B13" i="15"/>
  <c r="E2" i="29"/>
  <c r="C5" i="15"/>
  <c r="C6" i="15"/>
  <c r="C7" i="15"/>
  <c r="C8" i="15"/>
  <c r="C9" i="15"/>
  <c r="C10" i="15"/>
  <c r="C11" i="15"/>
  <c r="C13" i="15"/>
  <c r="D2" i="29"/>
  <c r="B13" i="16"/>
  <c r="C2" i="29"/>
  <c r="C5" i="16"/>
  <c r="C6" i="16"/>
  <c r="C7" i="16"/>
  <c r="C8" i="16"/>
  <c r="C9" i="16"/>
  <c r="C10" i="16"/>
  <c r="C11" i="16"/>
  <c r="C12" i="16"/>
  <c r="C13" i="16"/>
  <c r="B2" i="29"/>
  <c r="B13" i="7"/>
  <c r="A2" i="29"/>
  <c r="B13" i="28"/>
  <c r="V5" i="29"/>
  <c r="C5" i="28"/>
  <c r="C6" i="28"/>
  <c r="C7" i="28"/>
  <c r="C8" i="28"/>
  <c r="C9" i="28"/>
  <c r="C10" i="28"/>
  <c r="C11" i="28"/>
  <c r="C12" i="28"/>
  <c r="C13" i="28"/>
  <c r="U5" i="29"/>
  <c r="B13" i="27"/>
  <c r="T5" i="29"/>
  <c r="C5" i="27"/>
  <c r="C6" i="27"/>
  <c r="C7" i="27"/>
  <c r="C8" i="27"/>
  <c r="C9" i="27"/>
  <c r="C10" i="27"/>
  <c r="C11" i="27"/>
  <c r="C12" i="27"/>
  <c r="C13" i="27"/>
  <c r="S5" i="29"/>
  <c r="B13" i="26"/>
  <c r="R5" i="29"/>
  <c r="C5" i="26"/>
  <c r="C6" i="26"/>
  <c r="C7" i="26"/>
  <c r="C8" i="26"/>
  <c r="C9" i="26"/>
  <c r="C10" i="26"/>
  <c r="C11" i="26"/>
  <c r="C12" i="26"/>
  <c r="C13" i="26"/>
  <c r="Q5" i="29"/>
  <c r="B13" i="25"/>
  <c r="P5" i="29"/>
  <c r="C5" i="25"/>
  <c r="C6" i="25"/>
  <c r="C7" i="25"/>
  <c r="C8" i="25"/>
  <c r="C9" i="25"/>
  <c r="C10" i="25"/>
  <c r="C11" i="25"/>
  <c r="C12" i="25"/>
  <c r="C13" i="25"/>
  <c r="O5" i="29"/>
  <c r="B13" i="24"/>
  <c r="N5" i="29"/>
  <c r="C5" i="24"/>
  <c r="C6" i="24"/>
  <c r="C7" i="24"/>
  <c r="C8" i="24"/>
  <c r="C9" i="24"/>
  <c r="C10" i="24"/>
  <c r="C11" i="24"/>
  <c r="C12" i="24"/>
  <c r="C13" i="24"/>
  <c r="M5" i="29"/>
  <c r="B13" i="23"/>
  <c r="L5" i="29"/>
  <c r="C5" i="23"/>
  <c r="C6" i="23"/>
  <c r="C7" i="23"/>
  <c r="C8" i="23"/>
  <c r="C9" i="23"/>
  <c r="C10" i="23"/>
  <c r="C11" i="23"/>
  <c r="C12" i="23"/>
  <c r="C13" i="23"/>
  <c r="K5" i="29"/>
  <c r="B13" i="22"/>
  <c r="J5" i="29"/>
  <c r="C5" i="22"/>
  <c r="C6" i="22"/>
  <c r="C7" i="22"/>
  <c r="C8" i="22"/>
  <c r="C9" i="22"/>
  <c r="C10" i="22"/>
  <c r="C11" i="22"/>
  <c r="C12" i="22"/>
  <c r="C13" i="22"/>
  <c r="I5" i="29"/>
  <c r="B13" i="21"/>
  <c r="H5" i="29"/>
  <c r="C5" i="21"/>
  <c r="C6" i="21"/>
  <c r="C7" i="21"/>
  <c r="C8" i="21"/>
  <c r="C9" i="21"/>
  <c r="C10" i="21"/>
  <c r="C11" i="21"/>
  <c r="C12" i="21"/>
  <c r="C13" i="21"/>
  <c r="G5" i="29"/>
  <c r="B13" i="20"/>
  <c r="F5" i="29"/>
  <c r="C5" i="20"/>
  <c r="C6" i="20"/>
  <c r="C7" i="20"/>
  <c r="C8" i="20"/>
  <c r="C9" i="20"/>
  <c r="C10" i="20"/>
  <c r="C11" i="20"/>
  <c r="C12" i="20"/>
  <c r="C13" i="20"/>
  <c r="E5" i="29"/>
  <c r="B13" i="19"/>
  <c r="D5" i="29"/>
  <c r="C5" i="19"/>
  <c r="C6" i="19"/>
  <c r="C7" i="19"/>
  <c r="C8" i="19"/>
  <c r="C9" i="19"/>
  <c r="C10" i="19"/>
  <c r="C11" i="19"/>
  <c r="C12" i="19"/>
  <c r="C13" i="19"/>
  <c r="C5" i="29"/>
  <c r="B13" i="18"/>
  <c r="B5" i="29"/>
  <c r="C5" i="18"/>
  <c r="C6" i="18"/>
  <c r="C7" i="18"/>
  <c r="C8" i="18"/>
  <c r="C9" i="18"/>
  <c r="C10" i="18"/>
  <c r="C11" i="18"/>
  <c r="C12" i="18"/>
  <c r="C13" i="18"/>
  <c r="A5" i="29"/>
  <c r="D9" i="11"/>
  <c r="D9" i="14"/>
  <c r="D12" i="14"/>
  <c r="D8" i="15"/>
  <c r="D12" i="16"/>
  <c r="D8" i="16"/>
  <c r="C25" i="27"/>
  <c r="C25" i="26"/>
  <c r="C25" i="25"/>
  <c r="C25" i="24"/>
  <c r="C25" i="23"/>
  <c r="C25" i="22"/>
  <c r="C25" i="21"/>
  <c r="C25" i="20"/>
  <c r="C25" i="19"/>
  <c r="C25" i="18"/>
  <c r="C25" i="8"/>
  <c r="C25" i="17"/>
  <c r="C25" i="9"/>
  <c r="C25" i="10"/>
  <c r="C25" i="11"/>
  <c r="C25" i="12"/>
  <c r="C25" i="13"/>
  <c r="C25" i="14"/>
  <c r="C25" i="15"/>
  <c r="C25" i="16"/>
  <c r="C25" i="7"/>
  <c r="D5" i="28"/>
  <c r="D6" i="28"/>
  <c r="D7" i="28"/>
  <c r="D8" i="28"/>
  <c r="D9" i="28"/>
  <c r="D10" i="28"/>
  <c r="D11" i="28"/>
  <c r="D12" i="28"/>
  <c r="D5" i="27"/>
  <c r="D6" i="27"/>
  <c r="D7" i="27"/>
  <c r="D8" i="27"/>
  <c r="D9" i="27"/>
  <c r="D10" i="27"/>
  <c r="D11" i="27"/>
  <c r="D12" i="27"/>
  <c r="D5" i="26"/>
  <c r="D6" i="26"/>
  <c r="D7" i="26"/>
  <c r="D8" i="26"/>
  <c r="D9" i="26"/>
  <c r="D10" i="26"/>
  <c r="D11" i="26"/>
  <c r="D12" i="26"/>
  <c r="D5" i="25"/>
  <c r="D6" i="25"/>
  <c r="D7" i="25"/>
  <c r="D8" i="25"/>
  <c r="D9" i="25"/>
  <c r="D10" i="25"/>
  <c r="D11" i="25"/>
  <c r="D12" i="25"/>
  <c r="D5" i="24"/>
  <c r="D6" i="24"/>
  <c r="D7" i="24"/>
  <c r="D8" i="24"/>
  <c r="D9" i="24"/>
  <c r="D10" i="24"/>
  <c r="D11" i="24"/>
  <c r="D12" i="24"/>
  <c r="D5" i="23"/>
  <c r="D6" i="23"/>
  <c r="D7" i="23"/>
  <c r="D8" i="23"/>
  <c r="D9" i="23"/>
  <c r="D10" i="23"/>
  <c r="D11" i="23"/>
  <c r="D12" i="23"/>
  <c r="D5" i="22"/>
  <c r="D6" i="22"/>
  <c r="D7" i="22"/>
  <c r="D8" i="22"/>
  <c r="D9" i="22"/>
  <c r="D10" i="22"/>
  <c r="D11" i="22"/>
  <c r="D12" i="22"/>
  <c r="D5" i="21"/>
  <c r="D6" i="21"/>
  <c r="D7" i="21"/>
  <c r="D8" i="21"/>
  <c r="D9" i="21"/>
  <c r="D10" i="21"/>
  <c r="D11" i="21"/>
  <c r="D12" i="21"/>
  <c r="D5" i="20"/>
  <c r="D6" i="20"/>
  <c r="D7" i="20"/>
  <c r="D8" i="20"/>
  <c r="D9" i="20"/>
  <c r="D10" i="20"/>
  <c r="D11" i="20"/>
  <c r="D12" i="20"/>
  <c r="D5" i="19"/>
  <c r="D6" i="19"/>
  <c r="D7" i="19"/>
  <c r="D8" i="19"/>
  <c r="D9" i="19"/>
  <c r="D10" i="19"/>
  <c r="D11" i="19"/>
  <c r="D12" i="19"/>
  <c r="D5" i="18"/>
  <c r="D6" i="18"/>
  <c r="D7" i="18"/>
  <c r="D8" i="18"/>
  <c r="D9" i="18"/>
  <c r="D10" i="18"/>
  <c r="D11" i="18"/>
  <c r="D12" i="18"/>
  <c r="D5" i="8"/>
  <c r="D6" i="8"/>
  <c r="D7" i="8"/>
  <c r="D8" i="8"/>
  <c r="D9" i="8"/>
  <c r="D10" i="8"/>
  <c r="D11" i="8"/>
  <c r="D12" i="8"/>
  <c r="D5" i="17"/>
  <c r="D6" i="17"/>
  <c r="D7" i="17"/>
  <c r="D8" i="17"/>
  <c r="D9" i="17"/>
  <c r="D10" i="17"/>
  <c r="D11" i="17"/>
  <c r="D12" i="17"/>
  <c r="D5" i="9"/>
  <c r="D6" i="9"/>
  <c r="D7" i="9"/>
  <c r="D9" i="9"/>
  <c r="D10" i="9"/>
  <c r="D11" i="9"/>
  <c r="D12" i="9"/>
  <c r="D5" i="10"/>
  <c r="D6" i="10"/>
  <c r="D7" i="10"/>
  <c r="D8" i="10"/>
  <c r="D9" i="10"/>
  <c r="D12" i="10"/>
  <c r="D5" i="11"/>
  <c r="D6" i="11"/>
  <c r="D7" i="11"/>
  <c r="D8" i="11"/>
  <c r="D10" i="11"/>
  <c r="D11" i="11"/>
  <c r="D12" i="11"/>
  <c r="D5" i="12"/>
  <c r="D6" i="12"/>
  <c r="D7" i="12"/>
  <c r="D8" i="12"/>
  <c r="D9" i="12"/>
  <c r="D11" i="12"/>
  <c r="D12" i="12"/>
  <c r="D5" i="13"/>
  <c r="D6" i="13"/>
  <c r="D7" i="13"/>
  <c r="D8" i="13"/>
  <c r="D9" i="13"/>
  <c r="D11" i="13"/>
  <c r="D5" i="14"/>
  <c r="D6" i="14"/>
  <c r="D7" i="14"/>
  <c r="D8" i="14"/>
  <c r="D5" i="15"/>
  <c r="D6" i="15"/>
  <c r="D7" i="15"/>
  <c r="D9" i="15"/>
  <c r="D5" i="16"/>
  <c r="D6" i="16"/>
  <c r="D7" i="16"/>
  <c r="D9" i="16"/>
  <c r="D10" i="16"/>
  <c r="B13" i="6"/>
  <c r="C13" i="6"/>
  <c r="C25" i="6"/>
</calcChain>
</file>

<file path=xl/sharedStrings.xml><?xml version="1.0" encoding="utf-8"?>
<sst xmlns="http://schemas.openxmlformats.org/spreadsheetml/2006/main" count="479" uniqueCount="164">
  <si>
    <t>Under "Accomplished this week"</t>
  </si>
  <si>
    <t>Under "Planned for next week"</t>
  </si>
  <si>
    <t>Under "Issues"</t>
  </si>
  <si>
    <t>Enter any unexpected problems you encountered</t>
  </si>
  <si>
    <t>Enter any issues that require discussion with your team</t>
  </si>
  <si>
    <t>May need help coding error-handling subsystem</t>
  </si>
  <si>
    <t>Enter unfinished tasks from this week that you will continue next week</t>
  </si>
  <si>
    <t>Enter other planned tasks for next week</t>
  </si>
  <si>
    <t>TOTAL TIME</t>
  </si>
  <si>
    <t>EST</t>
  </si>
  <si>
    <t>ACT</t>
  </si>
  <si>
    <t>Instructions</t>
  </si>
  <si>
    <t>Accomplished this week</t>
  </si>
  <si>
    <t>Planned for next week</t>
  </si>
  <si>
    <t>Issues</t>
  </si>
  <si>
    <t>Task</t>
  </si>
  <si>
    <t>Done?</t>
  </si>
  <si>
    <t>Y</t>
  </si>
  <si>
    <t>Hard disk on my computer died, had to restore from backup</t>
  </si>
  <si>
    <t>Team is having trouble finding time to meet together</t>
  </si>
  <si>
    <t>At the end of each week:</t>
  </si>
  <si>
    <t>Add any other tasks you worked on this week</t>
  </si>
  <si>
    <t>Your Name:</t>
  </si>
  <si>
    <t>Tasks and estimates will copy to next week's accomplished section</t>
  </si>
  <si>
    <t>Make sure planned tasks from last week copied correctly with estimated times</t>
  </si>
  <si>
    <t>First Term - Week 1</t>
  </si>
  <si>
    <t>First Term - Week 2</t>
  </si>
  <si>
    <t>First Term - Week 3</t>
  </si>
  <si>
    <t>First Term - Week 4</t>
  </si>
  <si>
    <t>First Term - Week 5</t>
  </si>
  <si>
    <t>First Term - Week 6</t>
  </si>
  <si>
    <t>First Term - Week 7</t>
  </si>
  <si>
    <t>First Term - Week 8</t>
  </si>
  <si>
    <t>First Term - Week 9</t>
  </si>
  <si>
    <t>First Term - Week 10</t>
  </si>
  <si>
    <t>First Term - Finals Week</t>
  </si>
  <si>
    <t>Second Term - Finals Week</t>
  </si>
  <si>
    <t>Second Term - Week 10</t>
  </si>
  <si>
    <t>Second Term - Week 9</t>
  </si>
  <si>
    <t>Second Term - Week 8</t>
  </si>
  <si>
    <t>Second Term - Week 7</t>
  </si>
  <si>
    <t>Second Term - Week 6</t>
  </si>
  <si>
    <t>Second Term - Week 5</t>
  </si>
  <si>
    <t>Second Term - Week 4</t>
  </si>
  <si>
    <t>Second Term - Week 3</t>
  </si>
  <si>
    <t>Second Term - Week 2</t>
  </si>
  <si>
    <t>Second Term - Week 1</t>
  </si>
  <si>
    <t>t2-1a</t>
  </si>
  <si>
    <t>t2-1e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</si>
  <si>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</si>
  <si>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</si>
  <si>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</si>
  <si>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</si>
  <si>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</si>
  <si>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</si>
  <si>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</si>
  <si>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</si>
  <si>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</si>
  <si>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</si>
  <si>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</si>
  <si>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</si>
  <si>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</si>
  <si>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</si>
  <si>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</si>
  <si>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</si>
  <si>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</si>
  <si>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</si>
  <si>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</si>
  <si>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</si>
  <si>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</si>
  <si>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</si>
  <si>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</si>
  <si>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</si>
  <si>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</si>
  <si>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</si>
  <si>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</si>
  <si>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</si>
  <si>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</si>
  <si>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</si>
  <si>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</si>
  <si>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</si>
  <si>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</si>
  <si>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</si>
  <si>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</si>
  <si>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</si>
  <si>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</si>
  <si>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</si>
  <si>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</si>
  <si>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</si>
  <si>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</si>
  <si>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Estimate the time you will spend on each task.  Estimate your time in minutes or hours down to the 1/4 hour.</t>
  </si>
  <si>
    <t>Enter your name above.</t>
  </si>
  <si>
    <t>Attended expectations talk</t>
  </si>
  <si>
    <t>Prepared for first meeting with sponsor</t>
  </si>
  <si>
    <t>Met with sponsor</t>
  </si>
  <si>
    <t>Researched webservices</t>
  </si>
  <si>
    <t>Team meeting to assign initial roles and responsibilities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</si>
  <si>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</si>
  <si>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</si>
  <si>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</si>
  <si>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</si>
  <si>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</si>
  <si>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Fill in the actual amount of time spent on each task and indicate whether it is done.</t>
  </si>
  <si>
    <t>Teams seem to relate better to times in hours down to the 1/4 hour, but feel free to use minutes if that has more meaning to you.</t>
  </si>
  <si>
    <t>Attended Expectations Meeting and Met with Faculty Coach</t>
  </si>
  <si>
    <t>Met to Prepare for Sponsor Meeting</t>
  </si>
  <si>
    <t>Met with Sponsor and Faculty Coach</t>
  </si>
  <si>
    <t>Reviewed Project Descriptions to Come Up with Questions</t>
  </si>
  <si>
    <t>Add Agenda for Kick-Off Meeting</t>
  </si>
  <si>
    <t>Set Up Slack / When2Meet</t>
  </si>
  <si>
    <t>Won't be able to borrow a Macbook until next Thursday, will have to go to the labs for now</t>
  </si>
  <si>
    <t>Review Deliverables, Set Up Four-Up Chart, Time / Effort Tracking Spreadsheet</t>
  </si>
  <si>
    <t>Run Web App / Review Codebase</t>
  </si>
  <si>
    <t>Run iOS App / Review Codebase</t>
  </si>
  <si>
    <t>Working with existing codebase may challenging</t>
  </si>
  <si>
    <t>Review Gimbal SDK</t>
  </si>
  <si>
    <t>Sponsor / Coach Meeting</t>
  </si>
  <si>
    <t>Meet with team to prep for next sponsor meeting</t>
  </si>
  <si>
    <t>Set Up Website</t>
  </si>
  <si>
    <t>Cailin Li</t>
  </si>
  <si>
    <t>Need to figure out how to host on AWS</t>
  </si>
  <si>
    <t>Meeting to work on Project Synopsis</t>
  </si>
  <si>
    <t>Meeting to work on Project Plan</t>
  </si>
  <si>
    <t>Meeting with Sponsor and Coach</t>
  </si>
  <si>
    <t>N</t>
  </si>
  <si>
    <t>Login Flow Designs</t>
  </si>
  <si>
    <t>Learning / Development</t>
  </si>
  <si>
    <t>Investigate / Help Getting Remote Server and Database to work</t>
  </si>
  <si>
    <t>Taking time to pick up where the last team left off</t>
  </si>
  <si>
    <t>Still figuring out process methodology</t>
  </si>
  <si>
    <t>Fill out Project Plan (Measurements &amp; Metrics)</t>
  </si>
  <si>
    <t>Regular Meetings</t>
  </si>
  <si>
    <t>Exploratory Testing Meeting</t>
  </si>
  <si>
    <t>Master Detail Designs</t>
  </si>
  <si>
    <t>Update Project Website</t>
  </si>
  <si>
    <t>Investigate Jenkins</t>
  </si>
  <si>
    <t>Investigate / Write Up Development Workflow Readme</t>
  </si>
  <si>
    <t>Improve Sign in Design</t>
  </si>
  <si>
    <t>Master Detail Designs, Map Details</t>
  </si>
  <si>
    <t>Tab Bar Designs</t>
  </si>
  <si>
    <t>Add Racer Flow Designs</t>
  </si>
  <si>
    <t>New Login Design Implementation</t>
  </si>
  <si>
    <t>Storyboard, StackView Tutorial</t>
  </si>
  <si>
    <t>Update Website</t>
  </si>
  <si>
    <t>Admin Login Designs</t>
  </si>
  <si>
    <t>Swift 3 Conversion Help</t>
  </si>
  <si>
    <t>Edit Racer Designs</t>
  </si>
  <si>
    <t>Swift Tutorial</t>
  </si>
  <si>
    <t>Swift Tutorial (cont.)</t>
  </si>
  <si>
    <t>Device Name Default</t>
  </si>
  <si>
    <t>Update Stories with Designs</t>
  </si>
  <si>
    <t>Show only friendly name column</t>
  </si>
  <si>
    <t>Revise Edit Participant Designs</t>
  </si>
  <si>
    <t>Admin Designs</t>
  </si>
  <si>
    <t>Update Metrics</t>
  </si>
  <si>
    <t>Admin Login</t>
  </si>
  <si>
    <t>Participant TableView</t>
  </si>
  <si>
    <t>Swipe to Edit / View on Map</t>
  </si>
  <si>
    <t>Participants TableView</t>
  </si>
  <si>
    <t>Swift / iOS Videos</t>
  </si>
  <si>
    <t>Update Connections.js</t>
  </si>
  <si>
    <t>Finish Participants TableView</t>
  </si>
  <si>
    <t>Swipe to Edit</t>
  </si>
  <si>
    <t>Refactoring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</si>
</sst>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medium">
        <color indexed="16"/>
      </right>
      <top/>
      <bottom/>
      <diagonal/>
    </border>
    <border>
      <left style="medium">
        <color indexed="16"/>
      </left>
      <right style="medium">
        <color indexed="16"/>
      </right>
      <top/>
      <bottom style="medium">
        <color indexed="16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2" fontId="0" fillId="0" borderId="3" xfId="0" applyNumberFormat="1" applyBorder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3" xfId="0" applyNumberForma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8"/>
  <sheetViews>
    <sheetView topLeftCell="A4" zoomScaleNormal="100" workbookViewId="0">
      <selection activeCell="B1" sqref="B1"/>
    </sheetView>
  </sheetViews>
  <sheetFormatPr defaultColWidth="11.453125" defaultRowHeight="12.5" x14ac:dyDescent="0.25"/>
  <cols>
    <col min="1" max="1" width="11.453125" customWidth="1"/>
    <col min="2" max="2" width="18" customWidth="1"/>
    <col min="3" max="3" width="65" customWidth="1"/>
  </cols>
  <sheetData>
    <row r="1" spans="1:3" x14ac:dyDescent="0.25">
      <c r="A1" t="s">
        <v>22</v>
      </c>
      <c r="B1" s="18" t="s">
        <v>119</v>
      </c>
    </row>
    <row r="3" spans="1:3" ht="13" x14ac:dyDescent="0.3">
      <c r="A3" s="1" t="s">
        <v>11</v>
      </c>
    </row>
    <row r="4" spans="1:3" x14ac:dyDescent="0.25">
      <c r="A4" t="s">
        <v>91</v>
      </c>
    </row>
    <row r="5" spans="1:3" x14ac:dyDescent="0.25">
      <c r="A5" t="s">
        <v>20</v>
      </c>
    </row>
    <row r="6" spans="1:3" x14ac:dyDescent="0.25">
      <c r="B6" t="s">
        <v>0</v>
      </c>
    </row>
    <row r="7" spans="1:3" x14ac:dyDescent="0.25">
      <c r="C7" s="7" t="s">
        <v>24</v>
      </c>
    </row>
    <row r="8" spans="1:3" ht="25" x14ac:dyDescent="0.25">
      <c r="C8" s="7" t="s">
        <v>102</v>
      </c>
    </row>
    <row r="9" spans="1:3" x14ac:dyDescent="0.25">
      <c r="C9" t="s">
        <v>21</v>
      </c>
    </row>
    <row r="10" spans="1:3" ht="25" x14ac:dyDescent="0.25">
      <c r="C10" s="7" t="s">
        <v>103</v>
      </c>
    </row>
    <row r="11" spans="1:3" x14ac:dyDescent="0.25">
      <c r="B11" t="s">
        <v>1</v>
      </c>
    </row>
    <row r="12" spans="1:3" x14ac:dyDescent="0.25">
      <c r="C12" t="s">
        <v>6</v>
      </c>
    </row>
    <row r="13" spans="1:3" x14ac:dyDescent="0.25">
      <c r="C13" t="s">
        <v>7</v>
      </c>
    </row>
    <row r="14" spans="1:3" ht="25" x14ac:dyDescent="0.25">
      <c r="C14" s="7" t="s">
        <v>90</v>
      </c>
    </row>
    <row r="15" spans="1:3" x14ac:dyDescent="0.25">
      <c r="C15" t="s">
        <v>23</v>
      </c>
    </row>
    <row r="16" spans="1:3" x14ac:dyDescent="0.25">
      <c r="B16" t="s">
        <v>2</v>
      </c>
    </row>
    <row r="17" spans="3:3" x14ac:dyDescent="0.25">
      <c r="C17" t="s">
        <v>3</v>
      </c>
    </row>
    <row r="18" spans="3:3" x14ac:dyDescent="0.25">
      <c r="C18" t="s">
        <v>4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30"/>
  <sheetViews>
    <sheetView workbookViewId="0">
      <selection activeCell="D22" sqref="D22"/>
    </sheetView>
  </sheetViews>
  <sheetFormatPr defaultColWidth="11.453125" defaultRowHeight="12.5" x14ac:dyDescent="0.25"/>
  <cols>
    <col min="1" max="3" width="6" customWidth="1"/>
    <col min="4" max="4" width="59.7265625" customWidth="1"/>
  </cols>
  <sheetData>
    <row r="1" spans="1:4" s="6" customFormat="1" ht="20" x14ac:dyDescent="0.4">
      <c r="A1" s="5"/>
      <c r="B1" s="5"/>
      <c r="C1" s="5"/>
      <c r="D1" s="3" t="s">
        <v>25</v>
      </c>
    </row>
    <row r="2" spans="1:4" x14ac:dyDescent="0.25">
      <c r="A2" s="2"/>
      <c r="B2" s="2"/>
      <c r="C2" s="2"/>
      <c r="D2" s="2"/>
    </row>
    <row r="3" spans="1:4" s="6" customFormat="1" ht="20" x14ac:dyDescent="0.4">
      <c r="A3" s="5"/>
      <c r="B3" s="5"/>
      <c r="C3" s="5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 t="s">
        <v>17</v>
      </c>
      <c r="B5" s="11">
        <v>0.5</v>
      </c>
      <c r="D5" t="s">
        <v>92</v>
      </c>
    </row>
    <row r="6" spans="1:4" x14ac:dyDescent="0.25">
      <c r="A6" s="9" t="s">
        <v>17</v>
      </c>
      <c r="B6" s="12">
        <v>1</v>
      </c>
      <c r="D6" t="s">
        <v>93</v>
      </c>
    </row>
    <row r="7" spans="1:4" x14ac:dyDescent="0.25">
      <c r="A7" s="9" t="s">
        <v>17</v>
      </c>
      <c r="B7" s="12">
        <v>1.75</v>
      </c>
      <c r="D7" t="s">
        <v>94</v>
      </c>
    </row>
    <row r="8" spans="1:4" x14ac:dyDescent="0.25">
      <c r="A8" s="9" t="s">
        <v>17</v>
      </c>
      <c r="B8" s="12">
        <v>5.25</v>
      </c>
      <c r="D8" t="s">
        <v>95</v>
      </c>
    </row>
    <row r="9" spans="1:4" x14ac:dyDescent="0.25">
      <c r="A9" s="9" t="s">
        <v>17</v>
      </c>
      <c r="B9" s="12">
        <v>2</v>
      </c>
      <c r="D9" t="s">
        <v>96</v>
      </c>
    </row>
    <row r="10" spans="1:4" x14ac:dyDescent="0.25">
      <c r="A10" s="9"/>
      <c r="B10" s="12"/>
    </row>
    <row r="11" spans="1:4" x14ac:dyDescent="0.25">
      <c r="A11" s="9"/>
      <c r="B11" s="12"/>
    </row>
    <row r="12" spans="1:4" ht="13" thickBot="1" x14ac:dyDescent="0.3">
      <c r="A12" s="10"/>
      <c r="B12" s="14"/>
    </row>
    <row r="13" spans="1:4" x14ac:dyDescent="0.25">
      <c r="B13" s="13">
        <f>SUM(B5:B12)</f>
        <v>10.5</v>
      </c>
      <c r="C13">
        <f>SUM(C5:C12)</f>
        <v>0</v>
      </c>
      <c r="D13" t="s">
        <v>8</v>
      </c>
    </row>
    <row r="15" spans="1:4" s="6" customFormat="1" ht="20" x14ac:dyDescent="0.4">
      <c r="A15" s="5"/>
      <c r="B15" s="5"/>
      <c r="C15" s="5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>
        <v>2</v>
      </c>
      <c r="D17" t="s">
        <v>97</v>
      </c>
    </row>
    <row r="18" spans="3:4" x14ac:dyDescent="0.25">
      <c r="C18" s="12">
        <v>2</v>
      </c>
      <c r="D18" t="s">
        <v>98</v>
      </c>
    </row>
    <row r="19" spans="3:4" x14ac:dyDescent="0.25">
      <c r="C19" s="12">
        <v>1</v>
      </c>
      <c r="D19" t="s">
        <v>99</v>
      </c>
    </row>
    <row r="20" spans="3:4" x14ac:dyDescent="0.25">
      <c r="C20" s="12">
        <v>4</v>
      </c>
      <c r="D20" t="s">
        <v>100</v>
      </c>
    </row>
    <row r="21" spans="3:4" x14ac:dyDescent="0.25">
      <c r="C21" s="12">
        <v>2.5</v>
      </c>
      <c r="D21" t="s">
        <v>101</v>
      </c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11.5</v>
      </c>
      <c r="D25" t="s">
        <v>8</v>
      </c>
    </row>
    <row r="27" spans="3:4" s="6" customFormat="1" ht="20" x14ac:dyDescent="0.4">
      <c r="D27" s="4" t="s">
        <v>14</v>
      </c>
    </row>
    <row r="28" spans="3:4" x14ac:dyDescent="0.25">
      <c r="D28" t="s">
        <v>18</v>
      </c>
    </row>
    <row r="29" spans="3:4" x14ac:dyDescent="0.25">
      <c r="D29" t="s">
        <v>19</v>
      </c>
    </row>
    <row r="30" spans="3:4" x14ac:dyDescent="0.25">
      <c r="D30" t="s">
        <v>5</v>
      </c>
    </row>
  </sheetData>
  <phoneticPr fontId="2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workbookViewId="0">
      <selection activeCell="D21" sqref="D21"/>
    </sheetView>
  </sheetViews>
  <sheetFormatPr defaultColWidth="11.453125" defaultRowHeight="12.5" x14ac:dyDescent="0.25"/>
  <cols>
    <col min="1" max="1" width="6.269531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25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D4" s="1" t="s">
        <v>15</v>
      </c>
    </row>
    <row r="5" spans="1:4" x14ac:dyDescent="0.25">
      <c r="A5" s="8" t="s">
        <v>17</v>
      </c>
      <c r="B5" s="11">
        <v>1</v>
      </c>
      <c r="D5" t="s">
        <v>104</v>
      </c>
    </row>
    <row r="6" spans="1:4" x14ac:dyDescent="0.25">
      <c r="A6" s="9" t="s">
        <v>17</v>
      </c>
      <c r="B6" s="12">
        <v>1</v>
      </c>
      <c r="D6" t="s">
        <v>107</v>
      </c>
    </row>
    <row r="7" spans="1:4" x14ac:dyDescent="0.25">
      <c r="A7" s="9" t="s">
        <v>17</v>
      </c>
      <c r="B7" s="12">
        <v>1</v>
      </c>
      <c r="D7" t="s">
        <v>105</v>
      </c>
    </row>
    <row r="8" spans="1:4" x14ac:dyDescent="0.25">
      <c r="A8" s="9" t="s">
        <v>17</v>
      </c>
      <c r="B8" s="12">
        <v>0.5</v>
      </c>
      <c r="D8" t="s">
        <v>108</v>
      </c>
    </row>
    <row r="9" spans="1:4" x14ac:dyDescent="0.25">
      <c r="A9" s="9" t="s">
        <v>17</v>
      </c>
      <c r="B9" s="12">
        <v>1.1499999999999999</v>
      </c>
      <c r="D9" t="s">
        <v>106</v>
      </c>
    </row>
    <row r="10" spans="1:4" x14ac:dyDescent="0.25">
      <c r="A10" s="9" t="s">
        <v>17</v>
      </c>
      <c r="B10" s="12">
        <v>0.15</v>
      </c>
      <c r="D10" t="s">
        <v>109</v>
      </c>
    </row>
    <row r="11" spans="1:4" x14ac:dyDescent="0.25">
      <c r="A11" s="9"/>
      <c r="B11" s="12"/>
    </row>
    <row r="12" spans="1:4" ht="13" thickBot="1" x14ac:dyDescent="0.3">
      <c r="A12" s="10"/>
      <c r="B12" s="14"/>
    </row>
    <row r="13" spans="1:4" x14ac:dyDescent="0.25">
      <c r="B13" s="13">
        <f>SUM(B5:B12)</f>
        <v>4.8000000000000007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>
        <v>1</v>
      </c>
      <c r="D17" t="s">
        <v>111</v>
      </c>
    </row>
    <row r="18" spans="3:4" x14ac:dyDescent="0.25">
      <c r="C18" s="12">
        <v>1.5</v>
      </c>
      <c r="D18" t="s">
        <v>112</v>
      </c>
    </row>
    <row r="19" spans="3:4" x14ac:dyDescent="0.25">
      <c r="C19" s="12">
        <v>1.5</v>
      </c>
      <c r="D19" t="s">
        <v>113</v>
      </c>
    </row>
    <row r="20" spans="3:4" x14ac:dyDescent="0.25">
      <c r="C20" s="12">
        <v>1.1499999999999999</v>
      </c>
      <c r="D20" t="s">
        <v>117</v>
      </c>
    </row>
    <row r="21" spans="3:4" x14ac:dyDescent="0.25">
      <c r="C21" s="12">
        <v>0.5</v>
      </c>
      <c r="D21" t="s">
        <v>115</v>
      </c>
    </row>
    <row r="22" spans="3:4" x14ac:dyDescent="0.25">
      <c r="C22" s="12">
        <v>1.1499999999999999</v>
      </c>
      <c r="D22" t="s">
        <v>116</v>
      </c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6.8000000000000007</v>
      </c>
      <c r="D25" t="s">
        <v>8</v>
      </c>
    </row>
    <row r="27" spans="3:4" s="4" customFormat="1" ht="20" x14ac:dyDescent="0.4">
      <c r="D27" s="4" t="s">
        <v>14</v>
      </c>
    </row>
    <row r="28" spans="3:4" x14ac:dyDescent="0.25">
      <c r="D28" t="s">
        <v>110</v>
      </c>
    </row>
    <row r="29" spans="3:4" x14ac:dyDescent="0.25">
      <c r="D29" t="s">
        <v>114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8"/>
  <sheetViews>
    <sheetView workbookViewId="0">
      <selection activeCell="D24" sqref="D24"/>
    </sheetView>
  </sheetViews>
  <sheetFormatPr defaultColWidth="11.453125" defaultRowHeight="12.5" x14ac:dyDescent="0.25"/>
  <cols>
    <col min="1" max="1" width="6.5429687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26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 t="s">
        <v>17</v>
      </c>
      <c r="B5" s="11">
        <v>1.1499999999999999</v>
      </c>
      <c r="C5" s="13">
        <f>IF(ISBLANK('1-Wk1'!C17),"",'1-Wk1'!C17)</f>
        <v>1</v>
      </c>
      <c r="D5" t="str">
        <f>IF(ISBLANK('1-Wk1'!D17),"",'1-Wk1'!D17)</f>
        <v>Review Deliverables, Set Up Four-Up Chart, Time / Effort Tracking Spreadsheet</v>
      </c>
    </row>
    <row r="6" spans="1:4" x14ac:dyDescent="0.25">
      <c r="A6" s="9" t="s">
        <v>17</v>
      </c>
      <c r="B6" s="12">
        <v>1.5</v>
      </c>
      <c r="C6" s="13">
        <f>IF(ISBLANK('1-Wk1'!C18),"",'1-Wk1'!C18)</f>
        <v>1.5</v>
      </c>
      <c r="D6" t="str">
        <f>IF(ISBLANK('1-Wk1'!D18),"",'1-Wk1'!D18)</f>
        <v>Run Web App / Review Codebase</v>
      </c>
    </row>
    <row r="7" spans="1:4" x14ac:dyDescent="0.25">
      <c r="A7" s="20" t="s">
        <v>17</v>
      </c>
      <c r="B7" s="12">
        <v>0.5</v>
      </c>
      <c r="C7" s="13">
        <f>IF(ISBLANK('1-Wk1'!C19),"",'1-Wk1'!C19)</f>
        <v>1.5</v>
      </c>
      <c r="D7" t="str">
        <f>IF(ISBLANK('1-Wk1'!D19),"",'1-Wk1'!D19)</f>
        <v>Run iOS App / Review Codebase</v>
      </c>
    </row>
    <row r="8" spans="1:4" x14ac:dyDescent="0.25">
      <c r="A8" s="9" t="s">
        <v>17</v>
      </c>
      <c r="B8" s="12">
        <v>1.5</v>
      </c>
      <c r="C8" s="13">
        <f>IF(ISBLANK('1-Wk1'!C20),"",'1-Wk1'!C20)</f>
        <v>1.1499999999999999</v>
      </c>
      <c r="D8" t="str">
        <f>IF(ISBLANK('1-Wk1'!D20),"",'1-Wk1'!D20)</f>
        <v>Meet with team to prep for next sponsor meeting</v>
      </c>
    </row>
    <row r="9" spans="1:4" x14ac:dyDescent="0.25">
      <c r="A9" s="20" t="s">
        <v>124</v>
      </c>
      <c r="B9" s="12">
        <v>0</v>
      </c>
      <c r="C9" s="13">
        <f>IF(ISBLANK('1-Wk1'!C21),"",'1-Wk1'!C21)</f>
        <v>0.5</v>
      </c>
      <c r="D9" t="str">
        <f>IF(ISBLANK('1-Wk1'!D21),"",'1-Wk1'!D21)</f>
        <v>Review Gimbal SDK</v>
      </c>
    </row>
    <row r="10" spans="1:4" x14ac:dyDescent="0.25">
      <c r="A10" s="20" t="s">
        <v>17</v>
      </c>
      <c r="B10" s="12">
        <v>1.1499999999999999</v>
      </c>
      <c r="C10" s="13">
        <f>IF(ISBLANK('1-Wk1'!C22),"",'1-Wk1'!C22)</f>
        <v>1.1499999999999999</v>
      </c>
      <c r="D10" t="str">
        <f>IF(ISBLANK('1-Wk1'!D22),"",'1-Wk1'!D22)</f>
        <v>Sponsor / Coach Meeting</v>
      </c>
    </row>
    <row r="11" spans="1:4" x14ac:dyDescent="0.25">
      <c r="A11" s="9" t="s">
        <v>17</v>
      </c>
      <c r="B11" s="12">
        <v>0.75</v>
      </c>
      <c r="C11" s="13" t="str">
        <f>IF(ISBLANK('1-Wk1'!C23),"",'1-Wk1'!C23)</f>
        <v/>
      </c>
      <c r="D11" t="s">
        <v>118</v>
      </c>
    </row>
    <row r="12" spans="1:4" ht="13" thickBot="1" x14ac:dyDescent="0.3">
      <c r="A12" s="10"/>
      <c r="B12" s="14"/>
      <c r="C12" s="13" t="str">
        <f>IF(ISBLANK('1-Wk1'!C24),"",'1-Wk1'!C24)</f>
        <v/>
      </c>
      <c r="D12" t="str">
        <f>IF(ISBLANK('1-Wk1'!D24),"",'1-Wk1'!D24)</f>
        <v/>
      </c>
    </row>
    <row r="13" spans="1:4" x14ac:dyDescent="0.25">
      <c r="B13" s="13">
        <f>SUM(B5:B12)</f>
        <v>6.5500000000000007</v>
      </c>
      <c r="C13" s="13">
        <f>SUM(C5:C12)</f>
        <v>6.8000000000000007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>
        <v>1</v>
      </c>
      <c r="D17" s="19" t="s">
        <v>121</v>
      </c>
    </row>
    <row r="18" spans="3:4" x14ac:dyDescent="0.25">
      <c r="C18" s="12">
        <v>1.1499999999999999</v>
      </c>
      <c r="D18" s="19" t="s">
        <v>122</v>
      </c>
    </row>
    <row r="19" spans="3:4" x14ac:dyDescent="0.25">
      <c r="C19" s="12">
        <v>1.5</v>
      </c>
      <c r="D19" s="21" t="s">
        <v>123</v>
      </c>
    </row>
    <row r="20" spans="3:4" x14ac:dyDescent="0.25">
      <c r="C20" s="12">
        <v>3</v>
      </c>
      <c r="D20" s="21" t="s">
        <v>125</v>
      </c>
    </row>
    <row r="21" spans="3:4" x14ac:dyDescent="0.25">
      <c r="C21" s="12">
        <v>3</v>
      </c>
      <c r="D21" s="21" t="s">
        <v>126</v>
      </c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9.65</v>
      </c>
      <c r="D25" t="s">
        <v>8</v>
      </c>
    </row>
    <row r="27" spans="3:4" s="4" customFormat="1" ht="20" x14ac:dyDescent="0.4">
      <c r="D27" s="4" t="s">
        <v>14</v>
      </c>
    </row>
    <row r="28" spans="3:4" x14ac:dyDescent="0.25">
      <c r="D28" s="19" t="s">
        <v>120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opLeftCell="A4" workbookViewId="0">
      <selection activeCell="D21" sqref="D21"/>
    </sheetView>
  </sheetViews>
  <sheetFormatPr defaultColWidth="11.453125" defaultRowHeight="12.5" x14ac:dyDescent="0.25"/>
  <cols>
    <col min="1" max="1" width="6.72656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27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 t="s">
        <v>17</v>
      </c>
      <c r="B5" s="11">
        <v>1</v>
      </c>
      <c r="C5" s="13">
        <f>IF(ISBLANK('1-Wk2'!C17),"",'1-Wk2'!C17)</f>
        <v>1</v>
      </c>
      <c r="D5" t="str">
        <f>IF(ISBLANK('1-Wk2'!D17),"",'1-Wk2'!D17)</f>
        <v>Meeting to work on Project Synopsis</v>
      </c>
    </row>
    <row r="6" spans="1:4" x14ac:dyDescent="0.25">
      <c r="A6" s="9" t="s">
        <v>17</v>
      </c>
      <c r="B6" s="12">
        <v>1</v>
      </c>
      <c r="C6" s="13">
        <f>IF(ISBLANK('1-Wk2'!C18),"",'1-Wk2'!C18)</f>
        <v>1.1499999999999999</v>
      </c>
      <c r="D6" t="str">
        <f>IF(ISBLANK('1-Wk2'!D18),"",'1-Wk2'!D18)</f>
        <v>Meeting to work on Project Plan</v>
      </c>
    </row>
    <row r="7" spans="1:4" x14ac:dyDescent="0.25">
      <c r="A7" s="9" t="s">
        <v>17</v>
      </c>
      <c r="B7" s="12">
        <v>1</v>
      </c>
      <c r="C7" s="13">
        <f>IF(ISBLANK('1-Wk2'!C19),"",'1-Wk2'!C19)</f>
        <v>1.5</v>
      </c>
      <c r="D7" t="str">
        <f>IF(ISBLANK('1-Wk2'!D19),"",'1-Wk2'!D19)</f>
        <v>Meeting with Sponsor and Coach</v>
      </c>
    </row>
    <row r="8" spans="1:4" x14ac:dyDescent="0.25">
      <c r="A8" s="9" t="s">
        <v>17</v>
      </c>
      <c r="B8" s="12">
        <v>4.5</v>
      </c>
      <c r="C8" s="13">
        <f>IF(ISBLANK('1-Wk2'!C20),"",'1-Wk2'!C20)</f>
        <v>3</v>
      </c>
      <c r="D8" t="str">
        <f>IF(ISBLANK('1-Wk2'!D20),"",'1-Wk2'!D20)</f>
        <v>Login Flow Designs</v>
      </c>
    </row>
    <row r="9" spans="1:4" x14ac:dyDescent="0.25">
      <c r="A9" s="9" t="s">
        <v>17</v>
      </c>
      <c r="B9" s="12">
        <v>1</v>
      </c>
      <c r="C9" s="13">
        <f>IF(ISBLANK('1-Wk2'!C21),"",'1-Wk2'!C21)</f>
        <v>3</v>
      </c>
      <c r="D9" t="str">
        <f>IF(ISBLANK('1-Wk2'!D21),"",'1-Wk2'!D21)</f>
        <v>Learning / Development</v>
      </c>
    </row>
    <row r="10" spans="1:4" x14ac:dyDescent="0.25">
      <c r="A10" s="9" t="s">
        <v>17</v>
      </c>
      <c r="B10" s="12">
        <v>2</v>
      </c>
      <c r="C10" s="13" t="str">
        <f>IF(ISBLANK('1-Wk2'!C23),"",'1-Wk2'!C23)</f>
        <v/>
      </c>
      <c r="D10" t="s">
        <v>127</v>
      </c>
    </row>
    <row r="11" spans="1:4" ht="13" thickBot="1" x14ac:dyDescent="0.3">
      <c r="A11" s="10" t="s">
        <v>17</v>
      </c>
      <c r="B11" s="14">
        <v>0.3</v>
      </c>
      <c r="C11" s="13" t="str">
        <f>IF(ISBLANK('1-Wk2'!C24),"",'1-Wk2'!C24)</f>
        <v/>
      </c>
      <c r="D11" t="s">
        <v>130</v>
      </c>
    </row>
    <row r="13" spans="1:4" x14ac:dyDescent="0.25">
      <c r="B13" s="13">
        <f>SUM(B5:B11)</f>
        <v>10.8</v>
      </c>
      <c r="C13" s="13">
        <f>SUM(C5:C11)</f>
        <v>9.65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>
        <v>1</v>
      </c>
      <c r="D17" t="s">
        <v>132</v>
      </c>
    </row>
    <row r="18" spans="3:4" x14ac:dyDescent="0.25">
      <c r="C18" s="12">
        <v>2</v>
      </c>
      <c r="D18" t="s">
        <v>131</v>
      </c>
    </row>
    <row r="19" spans="3:4" x14ac:dyDescent="0.25">
      <c r="C19" s="12">
        <v>5</v>
      </c>
      <c r="D19" t="s">
        <v>133</v>
      </c>
    </row>
    <row r="20" spans="3:4" x14ac:dyDescent="0.25">
      <c r="C20" s="12">
        <v>1</v>
      </c>
      <c r="D20" t="s">
        <v>135</v>
      </c>
    </row>
    <row r="21" spans="3:4" x14ac:dyDescent="0.25">
      <c r="C21" s="12">
        <v>0.5</v>
      </c>
      <c r="D21" t="s">
        <v>134</v>
      </c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9.5</v>
      </c>
      <c r="D25" t="s">
        <v>8</v>
      </c>
    </row>
    <row r="27" spans="3:4" s="4" customFormat="1" ht="20" x14ac:dyDescent="0.4">
      <c r="D27" s="4" t="s">
        <v>14</v>
      </c>
    </row>
    <row r="28" spans="3:4" x14ac:dyDescent="0.25">
      <c r="D28" t="s">
        <v>128</v>
      </c>
    </row>
    <row r="29" spans="3:4" x14ac:dyDescent="0.25">
      <c r="D29" t="s">
        <v>129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7"/>
  <sheetViews>
    <sheetView workbookViewId="0">
      <selection activeCell="D22" sqref="D22"/>
    </sheetView>
  </sheetViews>
  <sheetFormatPr defaultColWidth="11.453125" defaultRowHeight="12.5" x14ac:dyDescent="0.25"/>
  <cols>
    <col min="1" max="1" width="6.5429687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28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 t="s">
        <v>17</v>
      </c>
      <c r="B5" s="11">
        <v>1</v>
      </c>
      <c r="C5" s="13">
        <f>IF(ISBLANK('1-Wk3'!C17),"",'1-Wk3'!C17)</f>
        <v>1</v>
      </c>
      <c r="D5" t="str">
        <f>IF(ISBLANK('1-Wk3'!D17),"",'1-Wk3'!D17)</f>
        <v>Exploratory Testing Meeting</v>
      </c>
    </row>
    <row r="6" spans="1:4" x14ac:dyDescent="0.25">
      <c r="A6" s="9" t="s">
        <v>17</v>
      </c>
      <c r="B6" s="12">
        <v>2</v>
      </c>
      <c r="C6" s="13">
        <f>IF(ISBLANK('1-Wk3'!C18),"",'1-Wk3'!C18)</f>
        <v>2</v>
      </c>
      <c r="D6" t="str">
        <f>IF(ISBLANK('1-Wk3'!D18),"",'1-Wk3'!D18)</f>
        <v>Regular Meetings</v>
      </c>
    </row>
    <row r="7" spans="1:4" x14ac:dyDescent="0.25">
      <c r="A7" s="9" t="s">
        <v>17</v>
      </c>
      <c r="B7" s="12">
        <v>5.5</v>
      </c>
      <c r="C7" s="13">
        <f>IF(ISBLANK('1-Wk3'!C19),"",'1-Wk3'!C19)</f>
        <v>5</v>
      </c>
      <c r="D7" t="str">
        <f>IF(ISBLANK('1-Wk3'!D19),"",'1-Wk3'!D19)</f>
        <v>Master Detail Designs</v>
      </c>
    </row>
    <row r="8" spans="1:4" x14ac:dyDescent="0.25">
      <c r="A8" s="9" t="s">
        <v>124</v>
      </c>
      <c r="B8" s="12">
        <v>0</v>
      </c>
      <c r="C8" s="13">
        <f>IF(ISBLANK('1-Wk3'!C20),"",'1-Wk3'!C20)</f>
        <v>1</v>
      </c>
      <c r="D8" t="str">
        <f>IF(ISBLANK('1-Wk3'!D20),"",'1-Wk3'!D20)</f>
        <v>Investigate Jenkins</v>
      </c>
    </row>
    <row r="9" spans="1:4" x14ac:dyDescent="0.25">
      <c r="A9" s="9" t="s">
        <v>17</v>
      </c>
      <c r="B9" s="12">
        <v>1.5</v>
      </c>
      <c r="C9" s="13">
        <f>IF(ISBLANK('1-Wk3'!C21),"",'1-Wk3'!C21)</f>
        <v>0.5</v>
      </c>
      <c r="D9" t="str">
        <f>IF(ISBLANK('1-Wk3'!D21),"",'1-Wk3'!D21)</f>
        <v>Update Project Website</v>
      </c>
    </row>
    <row r="10" spans="1:4" x14ac:dyDescent="0.25">
      <c r="A10" s="9" t="s">
        <v>17</v>
      </c>
      <c r="B10" s="12">
        <v>1</v>
      </c>
      <c r="C10" s="13" t="str">
        <f>IF(ISBLANK('1-Wk3'!C22),"",'1-Wk3'!C22)</f>
        <v/>
      </c>
      <c r="D10" t="s">
        <v>136</v>
      </c>
    </row>
    <row r="11" spans="1:4" x14ac:dyDescent="0.25">
      <c r="A11" s="9" t="s">
        <v>17</v>
      </c>
      <c r="B11" s="12">
        <v>1.5</v>
      </c>
      <c r="C11" s="13" t="str">
        <f>IF(ISBLANK('1-Wk3'!C23),"",'1-Wk3'!C23)</f>
        <v/>
      </c>
      <c r="D11" t="s">
        <v>137</v>
      </c>
    </row>
    <row r="12" spans="1:4" ht="13" thickBot="1" x14ac:dyDescent="0.3">
      <c r="A12" s="10"/>
      <c r="B12" s="14"/>
      <c r="C12" s="13" t="str">
        <f>IF(ISBLANK('1-Wk3'!C24),"",'1-Wk3'!C24)</f>
        <v/>
      </c>
      <c r="D12" t="str">
        <f>IF(ISBLANK('1-Wk3'!D24),"",'1-Wk3'!D24)</f>
        <v/>
      </c>
    </row>
    <row r="13" spans="1:4" x14ac:dyDescent="0.25">
      <c r="B13" s="13">
        <f>SUM(B5:B12)</f>
        <v>12.5</v>
      </c>
      <c r="C13" s="13">
        <f>SUM(C5:C12)</f>
        <v>9.5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>
        <v>3</v>
      </c>
      <c r="D17" t="s">
        <v>138</v>
      </c>
    </row>
    <row r="18" spans="3:4" x14ac:dyDescent="0.25">
      <c r="C18" s="12">
        <v>3</v>
      </c>
      <c r="D18" t="s">
        <v>139</v>
      </c>
    </row>
    <row r="19" spans="3:4" x14ac:dyDescent="0.25">
      <c r="C19" s="12">
        <v>2</v>
      </c>
      <c r="D19" t="s">
        <v>131</v>
      </c>
    </row>
    <row r="20" spans="3:4" x14ac:dyDescent="0.25">
      <c r="C20" s="12">
        <v>0.5</v>
      </c>
      <c r="D20" t="s">
        <v>134</v>
      </c>
    </row>
    <row r="21" spans="3:4" x14ac:dyDescent="0.25">
      <c r="C21" s="12">
        <v>1</v>
      </c>
      <c r="D21" t="s">
        <v>135</v>
      </c>
    </row>
    <row r="22" spans="3:4" x14ac:dyDescent="0.25">
      <c r="C22" s="12">
        <v>2.5</v>
      </c>
      <c r="D22" t="s">
        <v>140</v>
      </c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12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7"/>
  <sheetViews>
    <sheetView topLeftCell="A4" workbookViewId="0">
      <selection activeCell="D22" sqref="D22"/>
    </sheetView>
  </sheetViews>
  <sheetFormatPr defaultColWidth="11.453125" defaultRowHeight="12.5" x14ac:dyDescent="0.25"/>
  <cols>
    <col min="1" max="1" width="6.72656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29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 t="s">
        <v>17</v>
      </c>
      <c r="B5" s="11">
        <v>5.5</v>
      </c>
      <c r="C5" s="13">
        <f>IF(ISBLANK('1-Wk4'!C17),"",'1-Wk4'!C17)</f>
        <v>3</v>
      </c>
      <c r="D5" t="str">
        <f>IF(ISBLANK('1-Wk4'!D17),"",'1-Wk4'!D17)</f>
        <v>Master Detail Designs, Map Details</v>
      </c>
    </row>
    <row r="6" spans="1:4" x14ac:dyDescent="0.25">
      <c r="A6" s="9" t="s">
        <v>17</v>
      </c>
      <c r="B6" s="12">
        <v>2</v>
      </c>
      <c r="C6" s="13">
        <f>IF(ISBLANK('1-Wk4'!C18),"",'1-Wk4'!C18)</f>
        <v>3</v>
      </c>
      <c r="D6" t="str">
        <f>IF(ISBLANK('1-Wk4'!D18),"",'1-Wk4'!D18)</f>
        <v>Tab Bar Designs</v>
      </c>
    </row>
    <row r="7" spans="1:4" x14ac:dyDescent="0.25">
      <c r="A7" s="9" t="s">
        <v>17</v>
      </c>
      <c r="B7" s="12">
        <v>2</v>
      </c>
      <c r="C7" s="13">
        <f>IF(ISBLANK('1-Wk4'!C19),"",'1-Wk4'!C19)</f>
        <v>2</v>
      </c>
      <c r="D7" t="str">
        <f>IF(ISBLANK('1-Wk4'!D19),"",'1-Wk4'!D19)</f>
        <v>Regular Meetings</v>
      </c>
    </row>
    <row r="8" spans="1:4" x14ac:dyDescent="0.25">
      <c r="A8" s="9" t="s">
        <v>124</v>
      </c>
      <c r="B8" s="12">
        <v>0</v>
      </c>
      <c r="C8" s="13">
        <f>IF(ISBLANK('1-Wk4'!C20),"",'1-Wk4'!C20)</f>
        <v>0.5</v>
      </c>
      <c r="D8" t="str">
        <f>IF(ISBLANK('1-Wk4'!D20),"",'1-Wk4'!D20)</f>
        <v>Update Project Website</v>
      </c>
    </row>
    <row r="9" spans="1:4" x14ac:dyDescent="0.25">
      <c r="A9" s="9" t="s">
        <v>124</v>
      </c>
      <c r="B9" s="12">
        <v>0</v>
      </c>
      <c r="C9" s="13">
        <f>IF(ISBLANK('1-Wk4'!C21),"",'1-Wk4'!C21)</f>
        <v>1</v>
      </c>
      <c r="D9" t="str">
        <f>IF(ISBLANK('1-Wk4'!D21),"",'1-Wk4'!D21)</f>
        <v>Investigate Jenkins</v>
      </c>
    </row>
    <row r="10" spans="1:4" x14ac:dyDescent="0.25">
      <c r="A10" s="9" t="s">
        <v>17</v>
      </c>
      <c r="B10" s="12">
        <v>6</v>
      </c>
      <c r="C10" s="13">
        <v>3</v>
      </c>
      <c r="D10" t="s">
        <v>141</v>
      </c>
    </row>
    <row r="11" spans="1:4" x14ac:dyDescent="0.25">
      <c r="A11" s="9" t="s">
        <v>124</v>
      </c>
      <c r="B11" s="12">
        <v>0</v>
      </c>
      <c r="C11" s="13">
        <v>2.5</v>
      </c>
      <c r="D11" t="str">
        <f>IF(ISBLANK('1-Wk4'!D22),"",'1-Wk4'!D22)</f>
        <v>Add Racer Flow Designs</v>
      </c>
    </row>
    <row r="12" spans="1:4" ht="13" thickBot="1" x14ac:dyDescent="0.3">
      <c r="A12" s="10" t="s">
        <v>17</v>
      </c>
      <c r="B12" s="14">
        <v>3.5</v>
      </c>
      <c r="C12" s="13" t="str">
        <f>IF(ISBLANK('1-Wk4'!C24),"",'1-Wk4'!C24)</f>
        <v/>
      </c>
      <c r="D12" t="s">
        <v>142</v>
      </c>
    </row>
    <row r="13" spans="1:4" x14ac:dyDescent="0.25">
      <c r="B13" s="13">
        <f>SUM(B5:B12)</f>
        <v>19</v>
      </c>
      <c r="C13" s="13">
        <f>SUM(C5:C12)</f>
        <v>15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5">
        <v>2</v>
      </c>
      <c r="D17" t="s">
        <v>131</v>
      </c>
    </row>
    <row r="18" spans="3:4" x14ac:dyDescent="0.25">
      <c r="C18" s="16">
        <v>0.15</v>
      </c>
      <c r="D18" t="s">
        <v>143</v>
      </c>
    </row>
    <row r="19" spans="3:4" x14ac:dyDescent="0.25">
      <c r="C19" s="16">
        <v>1</v>
      </c>
      <c r="D19" t="s">
        <v>144</v>
      </c>
    </row>
    <row r="20" spans="3:4" x14ac:dyDescent="0.25">
      <c r="C20" s="16">
        <v>3</v>
      </c>
      <c r="D20" t="s">
        <v>146</v>
      </c>
    </row>
    <row r="21" spans="3:4" x14ac:dyDescent="0.25">
      <c r="C21" s="16">
        <v>4</v>
      </c>
      <c r="D21" t="s">
        <v>145</v>
      </c>
    </row>
    <row r="22" spans="3:4" x14ac:dyDescent="0.25">
      <c r="C22" s="16"/>
    </row>
    <row r="23" spans="3:4" x14ac:dyDescent="0.25">
      <c r="C23" s="16"/>
    </row>
    <row r="24" spans="3:4" ht="13" thickBot="1" x14ac:dyDescent="0.3">
      <c r="C24" s="17"/>
    </row>
    <row r="25" spans="3:4" x14ac:dyDescent="0.25">
      <c r="C25" s="13">
        <f>SUM(C17:C24)</f>
        <v>10.15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7"/>
  <sheetViews>
    <sheetView workbookViewId="0">
      <selection activeCell="D9" sqref="D9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30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 t="s">
        <v>17</v>
      </c>
      <c r="B5" s="11">
        <v>1</v>
      </c>
      <c r="C5" s="13">
        <f>IF(ISBLANK('1-Wk5'!C17),"",'1-Wk5'!C17)</f>
        <v>2</v>
      </c>
      <c r="D5" t="str">
        <f>IF(ISBLANK('1-Wk5'!D17),"",'1-Wk5'!D17)</f>
        <v>Regular Meetings</v>
      </c>
    </row>
    <row r="6" spans="1:4" x14ac:dyDescent="0.25">
      <c r="A6" s="9" t="s">
        <v>124</v>
      </c>
      <c r="B6" s="12">
        <v>0</v>
      </c>
      <c r="C6" s="13">
        <f>IF(ISBLANK('1-Wk5'!C18),"",'1-Wk5'!C18)</f>
        <v>0.15</v>
      </c>
      <c r="D6" t="str">
        <f>IF(ISBLANK('1-Wk5'!D18),"",'1-Wk5'!D18)</f>
        <v>Update Website</v>
      </c>
    </row>
    <row r="7" spans="1:4" x14ac:dyDescent="0.25">
      <c r="A7" s="9" t="s">
        <v>124</v>
      </c>
      <c r="B7" s="12">
        <v>0</v>
      </c>
      <c r="C7" s="13">
        <f>IF(ISBLANK('1-Wk5'!C19),"",'1-Wk5'!C19)</f>
        <v>1</v>
      </c>
      <c r="D7" t="str">
        <f>IF(ISBLANK('1-Wk5'!D19),"",'1-Wk5'!D19)</f>
        <v>Admin Login Designs</v>
      </c>
    </row>
    <row r="8" spans="1:4" x14ac:dyDescent="0.25">
      <c r="A8" s="9" t="s">
        <v>17</v>
      </c>
      <c r="B8" s="12">
        <v>3</v>
      </c>
      <c r="C8" s="13">
        <f>IF(ISBLANK('1-Wk5'!C20),"",'1-Wk5'!C20)</f>
        <v>3</v>
      </c>
      <c r="D8" t="str">
        <f>IF(ISBLANK('1-Wk5'!D20),"",'1-Wk5'!D20)</f>
        <v>Edit Racer Designs</v>
      </c>
    </row>
    <row r="9" spans="1:4" x14ac:dyDescent="0.25">
      <c r="A9" s="9" t="s">
        <v>124</v>
      </c>
      <c r="B9" s="12">
        <v>0</v>
      </c>
      <c r="C9" s="13">
        <f>IF(ISBLANK('1-Wk5'!C21),"",'1-Wk5'!C21)</f>
        <v>4</v>
      </c>
      <c r="D9" t="str">
        <f>IF(ISBLANK('1-Wk5'!D21),"",'1-Wk5'!D21)</f>
        <v>Swift 3 Conversion Help</v>
      </c>
    </row>
    <row r="10" spans="1:4" x14ac:dyDescent="0.25">
      <c r="A10" s="9" t="s">
        <v>17</v>
      </c>
      <c r="B10" s="12">
        <v>1</v>
      </c>
      <c r="C10" s="13" t="str">
        <f>IF(ISBLANK('1-Wk5'!C22),"",'1-Wk5'!C22)</f>
        <v/>
      </c>
      <c r="D10" t="s">
        <v>147</v>
      </c>
    </row>
    <row r="11" spans="1:4" x14ac:dyDescent="0.25">
      <c r="A11" s="9"/>
      <c r="B11" s="12"/>
      <c r="C11" s="13" t="str">
        <f>IF(ISBLANK('1-Wk5'!C23),"",'1-Wk5'!C23)</f>
        <v/>
      </c>
      <c r="D11" t="str">
        <f>IF(ISBLANK('1-Wk5'!D23),"",'1-Wk5'!D23)</f>
        <v/>
      </c>
    </row>
    <row r="12" spans="1:4" ht="13" thickBot="1" x14ac:dyDescent="0.3">
      <c r="A12" s="10"/>
      <c r="B12" s="14"/>
      <c r="C12" s="13" t="str">
        <f>IF(ISBLANK('1-Wk5'!C24),"",'1-Wk5'!C24)</f>
        <v/>
      </c>
      <c r="D12" t="str">
        <f>IF(ISBLANK('1-Wk5'!D24),"",'1-Wk5'!D24)</f>
        <v/>
      </c>
    </row>
    <row r="13" spans="1:4" x14ac:dyDescent="0.25">
      <c r="B13" s="13">
        <f>SUM(B5:B12)</f>
        <v>5</v>
      </c>
      <c r="C13" s="13">
        <f>SUM(C5:C12)</f>
        <v>10.15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>
        <v>0.25</v>
      </c>
      <c r="D17" t="s">
        <v>143</v>
      </c>
    </row>
    <row r="18" spans="3:4" x14ac:dyDescent="0.25">
      <c r="C18" s="12">
        <v>1.5</v>
      </c>
      <c r="D18" t="s">
        <v>148</v>
      </c>
    </row>
    <row r="19" spans="3:4" x14ac:dyDescent="0.25">
      <c r="C19" s="12">
        <v>0.5</v>
      </c>
      <c r="D19" t="s">
        <v>149</v>
      </c>
    </row>
    <row r="20" spans="3:4" x14ac:dyDescent="0.25">
      <c r="C20" s="12">
        <v>1</v>
      </c>
      <c r="D20" t="s">
        <v>150</v>
      </c>
    </row>
    <row r="21" spans="3:4" x14ac:dyDescent="0.25">
      <c r="C21" s="12">
        <v>1</v>
      </c>
      <c r="D21" t="s">
        <v>151</v>
      </c>
    </row>
    <row r="22" spans="3:4" x14ac:dyDescent="0.25">
      <c r="C22" s="12">
        <v>2</v>
      </c>
      <c r="D22" t="s">
        <v>152</v>
      </c>
    </row>
    <row r="23" spans="3:4" x14ac:dyDescent="0.25">
      <c r="C23" s="12">
        <v>2</v>
      </c>
      <c r="D23" t="s">
        <v>131</v>
      </c>
    </row>
    <row r="24" spans="3:4" ht="13" thickBot="1" x14ac:dyDescent="0.3">
      <c r="C24" s="14">
        <v>2</v>
      </c>
      <c r="D24" t="s">
        <v>153</v>
      </c>
    </row>
    <row r="25" spans="3:4" x14ac:dyDescent="0.25">
      <c r="C25" s="13">
        <f>SUM(C17:C24)</f>
        <v>10.25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7"/>
  <sheetViews>
    <sheetView topLeftCell="A3" workbookViewId="0">
      <selection activeCell="C20" sqref="C20"/>
    </sheetView>
  </sheetViews>
  <sheetFormatPr defaultColWidth="11.453125" defaultRowHeight="12.5" x14ac:dyDescent="0.25"/>
  <cols>
    <col min="1" max="1" width="6.72656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31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 t="s">
        <v>17</v>
      </c>
      <c r="B5" s="11">
        <v>0.25</v>
      </c>
      <c r="C5" s="13">
        <f>IF(ISBLANK('1-Wk6'!C17),"",'1-Wk6'!C17)</f>
        <v>0.25</v>
      </c>
      <c r="D5" t="str">
        <f>IF(ISBLANK('1-Wk6'!D17),"",'1-Wk6'!D17)</f>
        <v>Update Website</v>
      </c>
    </row>
    <row r="6" spans="1:4" x14ac:dyDescent="0.25">
      <c r="A6" s="9" t="s">
        <v>17</v>
      </c>
      <c r="B6" s="12">
        <v>1.5</v>
      </c>
      <c r="C6" s="13">
        <f>IF(ISBLANK('1-Wk6'!C18),"",'1-Wk6'!C18)</f>
        <v>1.5</v>
      </c>
      <c r="D6" t="str">
        <f>IF(ISBLANK('1-Wk6'!D18),"",'1-Wk6'!D18)</f>
        <v>Swift Tutorial (cont.)</v>
      </c>
    </row>
    <row r="7" spans="1:4" x14ac:dyDescent="0.25">
      <c r="A7" s="9" t="s">
        <v>17</v>
      </c>
      <c r="B7" s="12">
        <v>1</v>
      </c>
      <c r="C7" s="13">
        <f>IF(ISBLANK('1-Wk6'!C19),"",'1-Wk6'!C19)</f>
        <v>0.5</v>
      </c>
      <c r="D7" t="str">
        <f>IF(ISBLANK('1-Wk6'!D19),"",'1-Wk6'!D19)</f>
        <v>Device Name Default</v>
      </c>
    </row>
    <row r="8" spans="1:4" x14ac:dyDescent="0.25">
      <c r="A8" s="9" t="s">
        <v>17</v>
      </c>
      <c r="B8" s="12">
        <v>1</v>
      </c>
      <c r="C8" s="13">
        <f>IF(ISBLANK('1-Wk6'!C20),"",'1-Wk6'!C20)</f>
        <v>1</v>
      </c>
      <c r="D8" t="str">
        <f>IF(ISBLANK('1-Wk6'!D20),"",'1-Wk6'!D20)</f>
        <v>Update Stories with Designs</v>
      </c>
    </row>
    <row r="9" spans="1:4" x14ac:dyDescent="0.25">
      <c r="A9" s="9" t="s">
        <v>17</v>
      </c>
      <c r="B9" s="12">
        <v>2.5</v>
      </c>
      <c r="C9" s="13">
        <f>IF(ISBLANK('1-Wk6'!C21),"",'1-Wk6'!C21)</f>
        <v>1</v>
      </c>
      <c r="D9" t="str">
        <f>IF(ISBLANK('1-Wk6'!D21),"",'1-Wk6'!D21)</f>
        <v>Show only friendly name column</v>
      </c>
    </row>
    <row r="10" spans="1:4" x14ac:dyDescent="0.25">
      <c r="A10" s="9" t="s">
        <v>17</v>
      </c>
      <c r="B10" s="12">
        <v>2.5</v>
      </c>
      <c r="C10" s="13">
        <f>IF(ISBLANK('1-Wk6'!C22),"",'1-Wk6'!C22)</f>
        <v>2</v>
      </c>
      <c r="D10" t="str">
        <f>IF(ISBLANK('1-Wk6'!D22),"",'1-Wk6'!D22)</f>
        <v>Revise Edit Participant Designs</v>
      </c>
    </row>
    <row r="11" spans="1:4" x14ac:dyDescent="0.25">
      <c r="A11" s="9" t="s">
        <v>17</v>
      </c>
      <c r="B11" s="12">
        <v>1</v>
      </c>
      <c r="C11" s="13">
        <f>IF(ISBLANK('1-Wk6'!C23),"",'1-Wk6'!C23)</f>
        <v>2</v>
      </c>
      <c r="D11" t="str">
        <f>IF(ISBLANK('1-Wk6'!D23),"",'1-Wk6'!D23)</f>
        <v>Regular Meetings</v>
      </c>
    </row>
    <row r="12" spans="1:4" ht="13" thickBot="1" x14ac:dyDescent="0.3">
      <c r="A12" s="10" t="s">
        <v>124</v>
      </c>
      <c r="B12" s="14">
        <v>0</v>
      </c>
      <c r="C12" s="13">
        <f>IF(ISBLANK('1-Wk6'!C24),"",'1-Wk6'!C24)</f>
        <v>2</v>
      </c>
      <c r="D12" t="str">
        <f>IF(ISBLANK('1-Wk6'!D24),"",'1-Wk6'!D24)</f>
        <v>Admin Designs</v>
      </c>
    </row>
    <row r="13" spans="1:4" x14ac:dyDescent="0.25">
      <c r="B13" s="13">
        <f>SUM(B5:B12)</f>
        <v>9.75</v>
      </c>
      <c r="C13" s="13">
        <f>SUM(C5:C12)</f>
        <v>10.25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>
        <v>0.5</v>
      </c>
      <c r="D17" t="s">
        <v>154</v>
      </c>
    </row>
    <row r="18" spans="3:4" x14ac:dyDescent="0.25">
      <c r="C18" s="12">
        <v>0</v>
      </c>
      <c r="D18" t="s">
        <v>131</v>
      </c>
    </row>
    <row r="19" spans="3:4" x14ac:dyDescent="0.25">
      <c r="C19" s="12">
        <v>0.5</v>
      </c>
      <c r="D19" t="s">
        <v>155</v>
      </c>
    </row>
    <row r="20" spans="3:4" x14ac:dyDescent="0.25">
      <c r="C20" s="12">
        <v>6</v>
      </c>
      <c r="D20" t="s">
        <v>156</v>
      </c>
    </row>
    <row r="21" spans="3:4" x14ac:dyDescent="0.25">
      <c r="C21" s="12">
        <v>3</v>
      </c>
      <c r="D21" t="s">
        <v>157</v>
      </c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10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7"/>
  <sheetViews>
    <sheetView workbookViewId="0">
      <selection activeCell="D20" sqref="D20"/>
    </sheetView>
  </sheetViews>
  <sheetFormatPr defaultColWidth="11.453125" defaultRowHeight="12.5" x14ac:dyDescent="0.25"/>
  <cols>
    <col min="1" max="1" width="6.5429687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32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 t="s">
        <v>17</v>
      </c>
      <c r="B5" s="11">
        <v>0.5</v>
      </c>
      <c r="C5" s="13">
        <f>IF(ISBLANK('1-Wk7'!C17),"",'1-Wk7'!C17)</f>
        <v>0.5</v>
      </c>
      <c r="D5" t="str">
        <f>IF(ISBLANK('1-Wk7'!D17),"",'1-Wk7'!D17)</f>
        <v>Update Metrics</v>
      </c>
    </row>
    <row r="6" spans="1:4" x14ac:dyDescent="0.25">
      <c r="A6" s="9" t="s">
        <v>17</v>
      </c>
      <c r="B6" s="12">
        <v>1</v>
      </c>
      <c r="C6" s="13">
        <f>IF(ISBLANK('1-Wk7'!C18),"",'1-Wk7'!C18)</f>
        <v>0</v>
      </c>
      <c r="D6" t="str">
        <f>IF(ISBLANK('1-Wk7'!D18),"",'1-Wk7'!D18)</f>
        <v>Regular Meetings</v>
      </c>
    </row>
    <row r="7" spans="1:4" x14ac:dyDescent="0.25">
      <c r="A7" s="9" t="s">
        <v>17</v>
      </c>
      <c r="B7" s="12">
        <v>1</v>
      </c>
      <c r="C7" s="13">
        <f>IF(ISBLANK('1-Wk7'!C19),"",'1-Wk7'!C19)</f>
        <v>0.5</v>
      </c>
      <c r="D7" t="str">
        <f>IF(ISBLANK('1-Wk7'!D19),"",'1-Wk7'!D19)</f>
        <v>Admin Login</v>
      </c>
    </row>
    <row r="8" spans="1:4" x14ac:dyDescent="0.25">
      <c r="A8" s="9" t="s">
        <v>124</v>
      </c>
      <c r="B8" s="12">
        <v>2</v>
      </c>
      <c r="C8" s="13">
        <f>IF(ISBLANK('1-Wk7'!C20),"",'1-Wk7'!C20)</f>
        <v>6</v>
      </c>
      <c r="D8" t="str">
        <f>IF(ISBLANK('1-Wk7'!D20),"",'1-Wk7'!D20)</f>
        <v>Participant TableView</v>
      </c>
    </row>
    <row r="9" spans="1:4" x14ac:dyDescent="0.25">
      <c r="A9" s="9" t="s">
        <v>124</v>
      </c>
      <c r="B9" s="12">
        <v>0</v>
      </c>
      <c r="C9" s="13">
        <f>IF(ISBLANK('1-Wk7'!C21),"",'1-Wk7'!C21)</f>
        <v>3</v>
      </c>
      <c r="D9" t="str">
        <f>IF(ISBLANK('1-Wk7'!D21),"",'1-Wk7'!D21)</f>
        <v>Swipe to Edit / View on Map</v>
      </c>
    </row>
    <row r="10" spans="1:4" x14ac:dyDescent="0.25">
      <c r="A10" s="9" t="s">
        <v>17</v>
      </c>
      <c r="B10" s="12">
        <v>0.25</v>
      </c>
      <c r="C10" s="13" t="str">
        <f>IF(ISBLANK('1-Wk7'!C22),"",'1-Wk7'!C22)</f>
        <v/>
      </c>
      <c r="D10" t="s">
        <v>143</v>
      </c>
    </row>
    <row r="11" spans="1:4" x14ac:dyDescent="0.25">
      <c r="A11" s="9" t="s">
        <v>17</v>
      </c>
      <c r="B11" s="12">
        <v>3</v>
      </c>
      <c r="C11" s="13" t="str">
        <f>IF(ISBLANK('1-Wk7'!C23),"",'1-Wk7'!C23)</f>
        <v/>
      </c>
      <c r="D11" t="s">
        <v>147</v>
      </c>
    </row>
    <row r="12" spans="1:4" ht="13" thickBot="1" x14ac:dyDescent="0.3">
      <c r="A12" s="10"/>
      <c r="B12" s="14"/>
      <c r="C12" s="13" t="str">
        <f>IF(ISBLANK('1-Wk7'!C24),"",'1-Wk7'!C24)</f>
        <v/>
      </c>
      <c r="D12" t="str">
        <f>IF(ISBLANK('1-Wk7'!D24),"",'1-Wk7'!D24)</f>
        <v/>
      </c>
    </row>
    <row r="13" spans="1:4" x14ac:dyDescent="0.25">
      <c r="B13" s="13">
        <f>SUM(B3:B12)</f>
        <v>7.75</v>
      </c>
      <c r="C13" s="13">
        <f>SUM(C3:C12)</f>
        <v>10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>
        <v>0</v>
      </c>
      <c r="D17" t="s">
        <v>131</v>
      </c>
    </row>
    <row r="18" spans="3:4" x14ac:dyDescent="0.25">
      <c r="C18" s="12">
        <v>6</v>
      </c>
      <c r="D18" t="s">
        <v>158</v>
      </c>
    </row>
    <row r="19" spans="3:4" x14ac:dyDescent="0.25">
      <c r="C19" s="12">
        <v>1</v>
      </c>
      <c r="D19" t="s">
        <v>159</v>
      </c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7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7"/>
  <sheetViews>
    <sheetView tabSelected="1" workbookViewId="0">
      <selection activeCell="D23" sqref="D23"/>
    </sheetView>
  </sheetViews>
  <sheetFormatPr defaultColWidth="11.453125" defaultRowHeight="12.5" x14ac:dyDescent="0.25"/>
  <cols>
    <col min="1" max="1" width="6.72656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33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>
        <f>IF(ISBLANK('1-Wk8'!C17),"",'1-Wk8'!C17)</f>
        <v>0</v>
      </c>
      <c r="D5" t="str">
        <f>IF(ISBLANK('1-Wk8'!D17),"",'1-Wk8'!D17)</f>
        <v>Regular Meetings</v>
      </c>
    </row>
    <row r="6" spans="1:4" x14ac:dyDescent="0.25">
      <c r="A6" s="9" t="s">
        <v>124</v>
      </c>
      <c r="B6" s="12">
        <v>6.5</v>
      </c>
      <c r="C6" s="13">
        <f>IF(ISBLANK('1-Wk8'!C18),"",'1-Wk8'!C18)</f>
        <v>6</v>
      </c>
      <c r="D6" t="str">
        <f>IF(ISBLANK('1-Wk8'!D18),"",'1-Wk8'!D18)</f>
        <v>Participants TableView</v>
      </c>
    </row>
    <row r="7" spans="1:4" x14ac:dyDescent="0.25">
      <c r="A7" s="9" t="s">
        <v>17</v>
      </c>
      <c r="B7" s="12">
        <v>1</v>
      </c>
      <c r="C7" s="13">
        <f>IF(ISBLANK('1-Wk8'!C19),"",'1-Wk8'!C19)</f>
        <v>1</v>
      </c>
      <c r="D7" t="str">
        <f>IF(ISBLANK('1-Wk8'!D19),"",'1-Wk8'!D19)</f>
        <v>Swift / iOS Videos</v>
      </c>
    </row>
    <row r="8" spans="1:4" x14ac:dyDescent="0.25">
      <c r="A8" s="9" t="s">
        <v>17</v>
      </c>
      <c r="B8" s="12">
        <v>1</v>
      </c>
      <c r="C8" s="13" t="str">
        <f>IF(ISBLANK('1-Wk8'!C20),"",'1-Wk8'!C20)</f>
        <v/>
      </c>
      <c r="D8" t="s">
        <v>160</v>
      </c>
    </row>
    <row r="9" spans="1:4" x14ac:dyDescent="0.25">
      <c r="A9" s="9"/>
      <c r="B9" s="12"/>
      <c r="C9" s="13" t="str">
        <f>IF(ISBLANK('1-Wk8'!C21),"",'1-Wk8'!C21)</f>
        <v/>
      </c>
      <c r="D9" t="str">
        <f>IF(ISBLANK('1-Wk8'!D21),"",'1-Wk8'!D21)</f>
        <v/>
      </c>
    </row>
    <row r="10" spans="1:4" x14ac:dyDescent="0.25">
      <c r="A10" s="9"/>
      <c r="B10" s="12"/>
      <c r="C10" s="13" t="str">
        <f>IF(ISBLANK('1-Wk8'!C22),"",'1-Wk8'!C22)</f>
        <v/>
      </c>
      <c r="D10" t="str">
        <f>IF(ISBLANK('1-Wk8'!D22),"",'1-Wk8'!D22)</f>
        <v/>
      </c>
    </row>
    <row r="11" spans="1:4" x14ac:dyDescent="0.25">
      <c r="A11" s="9"/>
      <c r="B11" s="12"/>
      <c r="C11" s="13" t="str">
        <f>IF(ISBLANK('1-Wk8'!C23),"",'1-Wk8'!C23)</f>
        <v/>
      </c>
      <c r="D11" t="str">
        <f>IF(ISBLANK('1-Wk8'!D23),"",'1-Wk8'!D23)</f>
        <v/>
      </c>
    </row>
    <row r="12" spans="1:4" ht="13" thickBot="1" x14ac:dyDescent="0.3">
      <c r="A12" s="10"/>
      <c r="B12" s="14"/>
      <c r="C12" s="13" t="str">
        <f>IF(ISBLANK('1-Wk8'!C24),"",'1-Wk8'!C24)</f>
        <v/>
      </c>
      <c r="D12" t="str">
        <f>IF(ISBLANK('1-Wk8'!D24),"",'1-Wk8'!D24)</f>
        <v/>
      </c>
    </row>
    <row r="13" spans="1:4" x14ac:dyDescent="0.25">
      <c r="B13" s="13">
        <f>SUM(B5:B12)</f>
        <v>8.5</v>
      </c>
      <c r="C13" s="13">
        <f>SUM(C5:C12)</f>
        <v>7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>
        <v>2</v>
      </c>
      <c r="D17" t="s">
        <v>131</v>
      </c>
    </row>
    <row r="18" spans="3:4" x14ac:dyDescent="0.25">
      <c r="C18" s="12">
        <v>2</v>
      </c>
      <c r="D18" t="s">
        <v>161</v>
      </c>
    </row>
    <row r="19" spans="3:4" x14ac:dyDescent="0.25">
      <c r="C19" s="12">
        <v>3</v>
      </c>
      <c r="D19" t="s">
        <v>162</v>
      </c>
    </row>
    <row r="20" spans="3:4" x14ac:dyDescent="0.25">
      <c r="C20" s="12">
        <v>3</v>
      </c>
      <c r="D20" t="s">
        <v>163</v>
      </c>
    </row>
    <row r="21" spans="3:4" x14ac:dyDescent="0.25">
      <c r="C21" s="12">
        <v>0.25</v>
      </c>
      <c r="D21" t="s">
        <v>143</v>
      </c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10.25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5429687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34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>
        <f>IF(ISBLANK('1-Wk9'!C17),"",'1-Wk9'!C17)</f>
        <v>2</v>
      </c>
      <c r="D5" t="str">
        <f>IF(ISBLANK('1-Wk9'!D17),"",'1-Wk9'!D17)</f>
        <v>Regular Meetings</v>
      </c>
    </row>
    <row r="6" spans="1:4" x14ac:dyDescent="0.25">
      <c r="A6" s="9"/>
      <c r="B6" s="12"/>
      <c r="C6" s="13">
        <f>IF(ISBLANK('1-Wk9'!C18),"",'1-Wk9'!C18)</f>
        <v>2</v>
      </c>
      <c r="D6" t="str">
        <f>IF(ISBLANK('1-Wk9'!D18),"",'1-Wk9'!D18)</f>
        <v>Finish Participants TableView</v>
      </c>
    </row>
    <row r="7" spans="1:4" x14ac:dyDescent="0.25">
      <c r="A7" s="9"/>
      <c r="B7" s="12"/>
      <c r="C7" s="13">
        <f>IF(ISBLANK('1-Wk9'!C19),"",'1-Wk9'!C19)</f>
        <v>3</v>
      </c>
      <c r="D7" t="str">
        <f>IF(ISBLANK('1-Wk9'!D19),"",'1-Wk9'!D19)</f>
        <v>Swipe to Edit</v>
      </c>
    </row>
    <row r="8" spans="1:4" x14ac:dyDescent="0.25">
      <c r="A8" s="9"/>
      <c r="B8" s="12"/>
      <c r="C8" s="13">
        <f>IF(ISBLANK('1-Wk9'!C20),"",'1-Wk9'!C20)</f>
        <v>3</v>
      </c>
      <c r="D8" t="str">
        <f>IF(ISBLANK('1-Wk9'!D20),"",'1-Wk9'!D20)</f>
        <v>Refactoring</v>
      </c>
    </row>
    <row r="9" spans="1:4" x14ac:dyDescent="0.25">
      <c r="A9" s="9"/>
      <c r="B9" s="12"/>
      <c r="C9" s="13">
        <f>IF(ISBLANK('1-Wk9'!C21),"",'1-Wk9'!C21)</f>
        <v>0.25</v>
      </c>
      <c r="D9" t="str">
        <f>IF(ISBLANK('1-Wk9'!D21),"",'1-Wk9'!D21)</f>
        <v>Update Website</v>
      </c>
    </row>
    <row r="10" spans="1:4" x14ac:dyDescent="0.25">
      <c r="A10" s="9"/>
      <c r="B10" s="12"/>
      <c r="C10" s="13" t="str">
        <f>IF(ISBLANK('1-Wk9'!C22),"",'1-Wk9'!C22)</f>
        <v/>
      </c>
      <c r="D10" t="str">
        <f>IF(ISBLANK('1-Wk9'!D22),"",'1-Wk9'!D22)</f>
        <v/>
      </c>
    </row>
    <row r="11" spans="1:4" x14ac:dyDescent="0.25">
      <c r="A11" s="9"/>
      <c r="B11" s="12"/>
      <c r="C11" s="13" t="str">
        <f>IF(ISBLANK('1-Wk9'!C23),"",'1-Wk9'!C23)</f>
        <v/>
      </c>
      <c r="D11" t="str">
        <f>IF(ISBLANK('1-Wk9'!D23),"",'1-Wk9'!D23)</f>
        <v/>
      </c>
    </row>
    <row r="12" spans="1:4" ht="13" thickBot="1" x14ac:dyDescent="0.3">
      <c r="A12" s="10"/>
      <c r="B12" s="14"/>
      <c r="C12" s="13" t="str">
        <f>IF(ISBLANK('1-Wk9'!C24),"",'1-Wk9'!C24)</f>
        <v/>
      </c>
      <c r="D12" t="str">
        <f>IF(ISBLANK('1-Wk9'!D24),"",'1-Wk9'!D24)</f>
        <v/>
      </c>
    </row>
    <row r="13" spans="1:4" x14ac:dyDescent="0.25">
      <c r="B13" s="13">
        <f>SUM(B5:B12)</f>
        <v>0</v>
      </c>
      <c r="C13" s="13">
        <f>SUM(C5:C12)</f>
        <v>10.25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5429687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35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IF(ISBLANK('1-Wk10'!C17),"",'1-Wk10'!C17)</f>
        <v/>
      </c>
      <c r="D5" t="str">
        <f>IF(ISBLANK('1-Wk10'!D17),"",'1-Wk10'!D17)</f>
        <v/>
      </c>
    </row>
    <row r="6" spans="1:4" x14ac:dyDescent="0.25">
      <c r="A6" s="9"/>
      <c r="B6" s="12"/>
      <c r="C6" s="13" t="str">
        <f>IF(ISBLANK('1-Wk10'!C18),"",'1-Wk10'!C18)</f>
        <v/>
      </c>
      <c r="D6" t="str">
        <f>IF(ISBLANK('1-Wk10'!D18),"",'1-Wk10'!D18)</f>
        <v/>
      </c>
    </row>
    <row r="7" spans="1:4" x14ac:dyDescent="0.25">
      <c r="A7" s="9"/>
      <c r="B7" s="12"/>
      <c r="C7" s="13" t="str">
        <f>IF(ISBLANK('1-Wk10'!C19),"",'1-Wk10'!C19)</f>
        <v/>
      </c>
      <c r="D7" t="str">
        <f>IF(ISBLANK('1-Wk10'!D19),"",'1-Wk10'!D19)</f>
        <v/>
      </c>
    </row>
    <row r="8" spans="1:4" x14ac:dyDescent="0.25">
      <c r="A8" s="9"/>
      <c r="B8" s="12"/>
      <c r="C8" s="13" t="str">
        <f>IF(ISBLANK('1-Wk10'!C20),"",'1-Wk10'!C20)</f>
        <v/>
      </c>
      <c r="D8" t="str">
        <f>IF(ISBLANK('1-Wk10'!D20),"",'1-Wk10'!D20)</f>
        <v/>
      </c>
    </row>
    <row r="9" spans="1:4" x14ac:dyDescent="0.25">
      <c r="A9" s="9"/>
      <c r="B9" s="12"/>
      <c r="C9" s="13" t="str">
        <f>IF(ISBLANK('1-Wk10'!C21),"",'1-Wk10'!C21)</f>
        <v/>
      </c>
      <c r="D9" t="str">
        <f>IF(ISBLANK('1-Wk10'!D21),"",'1-Wk10'!D21)</f>
        <v/>
      </c>
    </row>
    <row r="10" spans="1:4" x14ac:dyDescent="0.25">
      <c r="A10" s="9"/>
      <c r="B10" s="12"/>
      <c r="C10" s="13" t="str">
        <f>IF(ISBLANK('1-Wk10'!C22),"",'1-Wk10'!C22)</f>
        <v/>
      </c>
      <c r="D10" t="str">
        <f>IF(ISBLANK('1-Wk10'!D22),"",'1-Wk10'!D22)</f>
        <v/>
      </c>
    </row>
    <row r="11" spans="1:4" x14ac:dyDescent="0.25">
      <c r="A11" s="9"/>
      <c r="B11" s="12"/>
      <c r="C11" s="13" t="str">
        <f>IF(ISBLANK('1-Wk10'!C23),"",'1-Wk10'!C23)</f>
        <v/>
      </c>
      <c r="D11" t="str">
        <f>IF(ISBLANK('1-Wk10'!D23),"",'1-Wk10'!D23)</f>
        <v/>
      </c>
    </row>
    <row r="12" spans="1:4" ht="13" thickBot="1" x14ac:dyDescent="0.3">
      <c r="A12" s="10"/>
      <c r="B12" s="14"/>
      <c r="C12" s="13" t="str">
        <f>IF(ISBLANK('1-Wk10'!C24),"",'1-Wk10'!C24)</f>
        <v/>
      </c>
      <c r="D12" t="str">
        <f>IF(ISBLANK('1-Wk10'!D24),"",'1-Wk10'!D24)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5429687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46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IF(ISBLANK('1-Finals'!C17),"",'1-Finals'!C17)</f>
        <v/>
      </c>
      <c r="D5" t="str">
        <f>IF(ISBLANK('1-Finals'!D17),"",'1-Finals'!D17)</f>
        <v/>
      </c>
    </row>
    <row r="6" spans="1:4" x14ac:dyDescent="0.25">
      <c r="A6" s="9"/>
      <c r="B6" s="12"/>
      <c r="C6" s="13" t="str">
        <f>IF(ISBLANK('1-Finals'!C18),"",'1-Finals'!C18)</f>
        <v/>
      </c>
      <c r="D6" t="str">
        <f>IF(ISBLANK('1-Finals'!D18),"",'1-Finals'!D18)</f>
        <v/>
      </c>
    </row>
    <row r="7" spans="1:4" x14ac:dyDescent="0.25">
      <c r="A7" s="9"/>
      <c r="B7" s="12"/>
      <c r="C7" s="13" t="str">
        <f>IF(ISBLANK('1-Finals'!C19),"",'1-Finals'!C19)</f>
        <v/>
      </c>
      <c r="D7" t="str">
        <f>IF(ISBLANK('1-Finals'!D19),"",'1-Finals'!D19)</f>
        <v/>
      </c>
    </row>
    <row r="8" spans="1:4" x14ac:dyDescent="0.25">
      <c r="A8" s="9"/>
      <c r="B8" s="12"/>
      <c r="C8" s="13" t="str">
        <f>IF(ISBLANK('1-Finals'!C20),"",'1-Finals'!C20)</f>
        <v/>
      </c>
      <c r="D8" t="str">
        <f>IF(ISBLANK('1-Finals'!D20),"",'1-Finals'!D20)</f>
        <v/>
      </c>
    </row>
    <row r="9" spans="1:4" x14ac:dyDescent="0.25">
      <c r="A9" s="9"/>
      <c r="B9" s="12"/>
      <c r="C9" s="13" t="str">
        <f>IF(ISBLANK('1-Finals'!C21),"",'1-Finals'!C21)</f>
        <v/>
      </c>
      <c r="D9" t="str">
        <f>IF(ISBLANK('1-Finals'!D21),"",'1-Finals'!D21)</f>
        <v/>
      </c>
    </row>
    <row r="10" spans="1:4" x14ac:dyDescent="0.25">
      <c r="A10" s="9"/>
      <c r="B10" s="12"/>
      <c r="C10" s="13" t="str">
        <f>IF(ISBLANK('1-Finals'!C22),"",'1-Finals'!C22)</f>
        <v/>
      </c>
      <c r="D10" t="str">
        <f>IF(ISBLANK('1-Finals'!D22),"",'1-Finals'!D22)</f>
        <v/>
      </c>
    </row>
    <row r="11" spans="1:4" x14ac:dyDescent="0.25">
      <c r="A11" s="9"/>
      <c r="B11" s="12"/>
      <c r="C11" s="13" t="str">
        <f>IF(ISBLANK('1-Finals'!C23),"",'1-Finals'!C23)</f>
        <v/>
      </c>
      <c r="D11" t="str">
        <f>IF(ISBLANK('1-Finals'!D23),"",'1-Finals'!D23)</f>
        <v/>
      </c>
    </row>
    <row r="12" spans="1:4" ht="13" thickBot="1" x14ac:dyDescent="0.3">
      <c r="A12" s="10"/>
      <c r="B12" s="14"/>
      <c r="C12" s="13" t="str">
        <f>IF(ISBLANK('1-Finals'!C24),"",'1-Finals'!C24)</f>
        <v/>
      </c>
      <c r="D12" t="str">
        <f>IF(ISBLANK('1-Finals'!D24),"",'1-Finals'!D24)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5429687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45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IF(ISBLANK('2-Wk1'!C17),"",'2-Wk1'!C17)</f>
        <v/>
      </c>
      <c r="D5" t="str">
        <f>IF(ISBLANK('2-Wk1'!D17),"",'2-Wk1'!D17)</f>
        <v/>
      </c>
    </row>
    <row r="6" spans="1:4" x14ac:dyDescent="0.25">
      <c r="A6" s="9"/>
      <c r="B6" s="12"/>
      <c r="C6" s="13" t="str">
        <f>IF(ISBLANK('2-Wk1'!C18),"",'2-Wk1'!C18)</f>
        <v/>
      </c>
      <c r="D6" t="str">
        <f>IF(ISBLANK('2-Wk1'!D18),"",'2-Wk1'!D18)</f>
        <v/>
      </c>
    </row>
    <row r="7" spans="1:4" x14ac:dyDescent="0.25">
      <c r="A7" s="9"/>
      <c r="B7" s="12"/>
      <c r="C7" s="13" t="str">
        <f>IF(ISBLANK('2-Wk1'!C19),"",'2-Wk1'!C19)</f>
        <v/>
      </c>
      <c r="D7" t="str">
        <f>IF(ISBLANK('2-Wk1'!D19),"",'2-Wk1'!D19)</f>
        <v/>
      </c>
    </row>
    <row r="8" spans="1:4" x14ac:dyDescent="0.25">
      <c r="A8" s="9"/>
      <c r="B8" s="12"/>
      <c r="C8" s="13" t="str">
        <f>IF(ISBLANK('2-Wk1'!C20),"",'2-Wk1'!C20)</f>
        <v/>
      </c>
      <c r="D8" t="str">
        <f>IF(ISBLANK('2-Wk1'!D20),"",'2-Wk1'!D20)</f>
        <v/>
      </c>
    </row>
    <row r="9" spans="1:4" x14ac:dyDescent="0.25">
      <c r="A9" s="9"/>
      <c r="B9" s="12"/>
      <c r="C9" s="13" t="str">
        <f>IF(ISBLANK('2-Wk1'!C21),"",'2-Wk1'!C21)</f>
        <v/>
      </c>
      <c r="D9" t="str">
        <f>IF(ISBLANK('2-Wk1'!D21),"",'2-Wk1'!D21)</f>
        <v/>
      </c>
    </row>
    <row r="10" spans="1:4" x14ac:dyDescent="0.25">
      <c r="A10" s="9"/>
      <c r="B10" s="12"/>
      <c r="C10" s="13" t="str">
        <f>IF(ISBLANK('2-Wk1'!C22),"",'2-Wk1'!C22)</f>
        <v/>
      </c>
      <c r="D10" t="str">
        <f>IF(ISBLANK('2-Wk1'!D22),"",'2-Wk1'!D22)</f>
        <v/>
      </c>
    </row>
    <row r="11" spans="1:4" x14ac:dyDescent="0.25">
      <c r="A11" s="9"/>
      <c r="B11" s="12"/>
      <c r="C11" s="13" t="str">
        <f>IF(ISBLANK('2-Wk1'!C23),"",'2-Wk1'!C23)</f>
        <v/>
      </c>
      <c r="D11" t="str">
        <f>IF(ISBLANK('2-Wk1'!D23),"",'2-Wk1'!D23)</f>
        <v/>
      </c>
    </row>
    <row r="12" spans="1:4" ht="13" thickBot="1" x14ac:dyDescent="0.3">
      <c r="A12" s="10"/>
      <c r="B12" s="14"/>
      <c r="C12" s="13" t="str">
        <f>IF(ISBLANK('2-Wk1'!C24),"",'2-Wk1'!C24)</f>
        <v/>
      </c>
      <c r="D12" t="str">
        <f>IF(ISBLANK('2-Wk1'!D24),"",'2-Wk1'!D24)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5429687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44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IF(ISBLANK('2-Wk2'!C17),"",'2-Wk2'!C17)</f>
        <v/>
      </c>
      <c r="D5" t="str">
        <f>IF(ISBLANK('2-Wk2'!D17),"",'2-Wk2'!D17)</f>
        <v/>
      </c>
    </row>
    <row r="6" spans="1:4" x14ac:dyDescent="0.25">
      <c r="A6" s="9"/>
      <c r="B6" s="12"/>
      <c r="C6" s="13" t="str">
        <f>IF(ISBLANK('2-Wk2'!C18),"",'2-Wk2'!C18)</f>
        <v/>
      </c>
      <c r="D6" t="str">
        <f>IF(ISBLANK('2-Wk2'!D18),"",'2-Wk2'!D18)</f>
        <v/>
      </c>
    </row>
    <row r="7" spans="1:4" x14ac:dyDescent="0.25">
      <c r="A7" s="9"/>
      <c r="B7" s="12"/>
      <c r="C7" s="13" t="str">
        <f>IF(ISBLANK('2-Wk2'!C19),"",'2-Wk2'!C19)</f>
        <v/>
      </c>
      <c r="D7" t="str">
        <f>IF(ISBLANK('2-Wk2'!D19),"",'2-Wk2'!D19)</f>
        <v/>
      </c>
    </row>
    <row r="8" spans="1:4" x14ac:dyDescent="0.25">
      <c r="A8" s="9"/>
      <c r="B8" s="12"/>
      <c r="C8" s="13" t="str">
        <f>IF(ISBLANK('2-Wk2'!C20),"",'2-Wk2'!C20)</f>
        <v/>
      </c>
      <c r="D8" t="str">
        <f>IF(ISBLANK('2-Wk2'!D20),"",'2-Wk2'!D20)</f>
        <v/>
      </c>
    </row>
    <row r="9" spans="1:4" x14ac:dyDescent="0.25">
      <c r="A9" s="9"/>
      <c r="B9" s="12"/>
      <c r="C9" s="13" t="str">
        <f>IF(ISBLANK('2-Wk2'!C21),"",'2-Wk2'!C21)</f>
        <v/>
      </c>
      <c r="D9" t="str">
        <f>IF(ISBLANK('2-Wk2'!D21),"",'2-Wk2'!D21)</f>
        <v/>
      </c>
    </row>
    <row r="10" spans="1:4" x14ac:dyDescent="0.25">
      <c r="A10" s="9"/>
      <c r="B10" s="12"/>
      <c r="C10" s="13" t="str">
        <f>IF(ISBLANK('2-Wk2'!C22),"",'2-Wk2'!C22)</f>
        <v/>
      </c>
      <c r="D10" t="str">
        <f>IF(ISBLANK('2-Wk2'!D22),"",'2-Wk2'!D22)</f>
        <v/>
      </c>
    </row>
    <row r="11" spans="1:4" x14ac:dyDescent="0.25">
      <c r="A11" s="9"/>
      <c r="B11" s="12"/>
      <c r="C11" s="13" t="str">
        <f>IF(ISBLANK('2-Wk2'!C23),"",'2-Wk2'!C23)</f>
        <v/>
      </c>
      <c r="D11" t="str">
        <f>IF(ISBLANK('2-Wk2'!D23),"",'2-Wk2'!D23)</f>
        <v/>
      </c>
    </row>
    <row r="12" spans="1:4" ht="13" thickBot="1" x14ac:dyDescent="0.3">
      <c r="A12" s="10"/>
      <c r="B12" s="14"/>
      <c r="C12" s="13" t="str">
        <f>IF(ISBLANK('2-Wk2'!C24),"",'2-Wk2'!C24)</f>
        <v/>
      </c>
      <c r="D12" t="str">
        <f>IF(ISBLANK('2-Wk2'!D24),"",'2-Wk2'!D24)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72656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43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IF(ISBLANK('2-Wk3'!C17),"",'2-Wk3'!C17)</f>
        <v/>
      </c>
      <c r="D5" t="str">
        <f>IF(ISBLANK('2-Wk3'!D17),"",'2-Wk3'!D17)</f>
        <v/>
      </c>
    </row>
    <row r="6" spans="1:4" x14ac:dyDescent="0.25">
      <c r="A6" s="9"/>
      <c r="B6" s="12"/>
      <c r="C6" s="13" t="str">
        <f>IF(ISBLANK('2-Wk3'!C18),"",'2-Wk3'!C18)</f>
        <v/>
      </c>
      <c r="D6" t="str">
        <f>IF(ISBLANK('2-Wk3'!D18),"",'2-Wk3'!D18)</f>
        <v/>
      </c>
    </row>
    <row r="7" spans="1:4" x14ac:dyDescent="0.25">
      <c r="A7" s="9"/>
      <c r="B7" s="12"/>
      <c r="C7" s="13" t="str">
        <f>IF(ISBLANK('2-Wk3'!C19),"",'2-Wk3'!C19)</f>
        <v/>
      </c>
      <c r="D7" t="str">
        <f>IF(ISBLANK('2-Wk3'!D19),"",'2-Wk3'!D19)</f>
        <v/>
      </c>
    </row>
    <row r="8" spans="1:4" x14ac:dyDescent="0.25">
      <c r="A8" s="9"/>
      <c r="B8" s="12"/>
      <c r="C8" s="13" t="str">
        <f>IF(ISBLANK('2-Wk3'!C20),"",'2-Wk3'!C20)</f>
        <v/>
      </c>
      <c r="D8" t="str">
        <f>IF(ISBLANK('2-Wk3'!D20),"",'2-Wk3'!D20)</f>
        <v/>
      </c>
    </row>
    <row r="9" spans="1:4" x14ac:dyDescent="0.25">
      <c r="A9" s="9"/>
      <c r="B9" s="12"/>
      <c r="C9" s="13" t="str">
        <f>IF(ISBLANK('2-Wk3'!C21),"",'2-Wk3'!C21)</f>
        <v/>
      </c>
      <c r="D9" t="str">
        <f>IF(ISBLANK('2-Wk3'!D21),"",'2-Wk3'!D21)</f>
        <v/>
      </c>
    </row>
    <row r="10" spans="1:4" x14ac:dyDescent="0.25">
      <c r="A10" s="9"/>
      <c r="B10" s="12"/>
      <c r="C10" s="13" t="str">
        <f>IF(ISBLANK('2-Wk3'!C22),"",'2-Wk3'!C22)</f>
        <v/>
      </c>
      <c r="D10" t="str">
        <f>IF(ISBLANK('2-Wk3'!D22),"",'2-Wk3'!D22)</f>
        <v/>
      </c>
    </row>
    <row r="11" spans="1:4" x14ac:dyDescent="0.25">
      <c r="A11" s="9"/>
      <c r="B11" s="12"/>
      <c r="C11" s="13" t="str">
        <f>IF(ISBLANK('2-Wk3'!C23),"",'2-Wk3'!C23)</f>
        <v/>
      </c>
      <c r="D11" t="str">
        <f>IF(ISBLANK('2-Wk3'!D23),"",'2-Wk3'!D23)</f>
        <v/>
      </c>
    </row>
    <row r="12" spans="1:4" ht="13" thickBot="1" x14ac:dyDescent="0.3">
      <c r="A12" s="10"/>
      <c r="B12" s="14"/>
      <c r="C12" s="13" t="str">
        <f>IF(ISBLANK('2-Wk3'!C24),"",'2-Wk3'!C24)</f>
        <v/>
      </c>
      <c r="D12" t="str">
        <f>IF(ISBLANK('2-Wk3'!D24),"",'2-Wk3'!D24)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72656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42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IF(ISBLANK('2-Wk4'!C17),"",'2-Wk4'!C17)</f>
        <v/>
      </c>
      <c r="D5" t="str">
        <f>IF(ISBLANK('2-Wk4'!D17),"",'2-Wk4'!D17)</f>
        <v/>
      </c>
    </row>
    <row r="6" spans="1:4" x14ac:dyDescent="0.25">
      <c r="A6" s="9"/>
      <c r="B6" s="12"/>
      <c r="C6" s="13" t="str">
        <f>IF(ISBLANK('2-Wk4'!C18),"",'2-Wk4'!C18)</f>
        <v/>
      </c>
      <c r="D6" t="str">
        <f>IF(ISBLANK('2-Wk4'!D18),"",'2-Wk4'!D18)</f>
        <v/>
      </c>
    </row>
    <row r="7" spans="1:4" x14ac:dyDescent="0.25">
      <c r="A7" s="9"/>
      <c r="B7" s="12"/>
      <c r="C7" s="13" t="str">
        <f>IF(ISBLANK('2-Wk4'!C19),"",'2-Wk4'!C19)</f>
        <v/>
      </c>
      <c r="D7" t="str">
        <f>IF(ISBLANK('2-Wk4'!D19),"",'2-Wk4'!D19)</f>
        <v/>
      </c>
    </row>
    <row r="8" spans="1:4" x14ac:dyDescent="0.25">
      <c r="A8" s="9"/>
      <c r="B8" s="12"/>
      <c r="C8" s="13" t="str">
        <f>IF(ISBLANK('2-Wk4'!C20),"",'2-Wk4'!C20)</f>
        <v/>
      </c>
      <c r="D8" t="str">
        <f>IF(ISBLANK('2-Wk4'!D20),"",'2-Wk4'!D20)</f>
        <v/>
      </c>
    </row>
    <row r="9" spans="1:4" x14ac:dyDescent="0.25">
      <c r="A9" s="9"/>
      <c r="B9" s="12"/>
      <c r="C9" s="13" t="str">
        <f>IF(ISBLANK('2-Wk4'!C21),"",'2-Wk4'!C21)</f>
        <v/>
      </c>
      <c r="D9" t="str">
        <f>IF(ISBLANK('2-Wk4'!D21),"",'2-Wk4'!D21)</f>
        <v/>
      </c>
    </row>
    <row r="10" spans="1:4" x14ac:dyDescent="0.25">
      <c r="A10" s="9"/>
      <c r="B10" s="12"/>
      <c r="C10" s="13" t="str">
        <f>IF(ISBLANK('2-Wk4'!C22),"",'2-Wk4'!C22)</f>
        <v/>
      </c>
      <c r="D10" t="str">
        <f>IF(ISBLANK('2-Wk4'!D22),"",'2-Wk4'!D22)</f>
        <v/>
      </c>
    </row>
    <row r="11" spans="1:4" x14ac:dyDescent="0.25">
      <c r="A11" s="9"/>
      <c r="B11" s="12"/>
      <c r="C11" s="13" t="str">
        <f>IF(ISBLANK('2-Wk4'!C23),"",'2-Wk4'!C23)</f>
        <v/>
      </c>
      <c r="D11" t="str">
        <f>IF(ISBLANK('2-Wk4'!D23),"",'2-Wk4'!D23)</f>
        <v/>
      </c>
    </row>
    <row r="12" spans="1:4" ht="13" thickBot="1" x14ac:dyDescent="0.3">
      <c r="A12" s="10"/>
      <c r="B12" s="14"/>
      <c r="C12" s="13" t="str">
        <f>IF(ISBLANK('2-Wk4'!C24),"",'2-Wk4'!C24)</f>
        <v/>
      </c>
      <c r="D12" t="str">
        <f>IF(ISBLANK('2-Wk4'!D24),"",'2-Wk4'!D24)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5429687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41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IF(ISBLANK('2-Wk5'!C17),"",'2-Wk5'!C17)</f>
        <v/>
      </c>
      <c r="D5" t="str">
        <f>IF(ISBLANK('2-Wk5'!D17),"",'2-Wk5'!D17)</f>
        <v/>
      </c>
    </row>
    <row r="6" spans="1:4" x14ac:dyDescent="0.25">
      <c r="A6" s="9"/>
      <c r="B6" s="12"/>
      <c r="C6" s="13" t="str">
        <f>IF(ISBLANK('2-Wk5'!C18),"",'2-Wk5'!C18)</f>
        <v/>
      </c>
      <c r="D6" t="str">
        <f>IF(ISBLANK('2-Wk5'!D18),"",'2-Wk5'!D18)</f>
        <v/>
      </c>
    </row>
    <row r="7" spans="1:4" x14ac:dyDescent="0.25">
      <c r="A7" s="9"/>
      <c r="B7" s="12"/>
      <c r="C7" s="13" t="str">
        <f>IF(ISBLANK('2-Wk5'!C19),"",'2-Wk5'!C19)</f>
        <v/>
      </c>
      <c r="D7" t="str">
        <f>IF(ISBLANK('2-Wk5'!D19),"",'2-Wk5'!D19)</f>
        <v/>
      </c>
    </row>
    <row r="8" spans="1:4" x14ac:dyDescent="0.25">
      <c r="A8" s="9"/>
      <c r="B8" s="12"/>
      <c r="C8" s="13" t="str">
        <f>IF(ISBLANK('2-Wk5'!C20),"",'2-Wk5'!C20)</f>
        <v/>
      </c>
      <c r="D8" t="str">
        <f>IF(ISBLANK('2-Wk5'!D20),"",'2-Wk5'!D20)</f>
        <v/>
      </c>
    </row>
    <row r="9" spans="1:4" x14ac:dyDescent="0.25">
      <c r="A9" s="9"/>
      <c r="B9" s="12"/>
      <c r="C9" s="13" t="str">
        <f>IF(ISBLANK('2-Wk5'!C21),"",'2-Wk5'!C21)</f>
        <v/>
      </c>
      <c r="D9" t="str">
        <f>IF(ISBLANK('2-Wk5'!D21),"",'2-Wk5'!D21)</f>
        <v/>
      </c>
    </row>
    <row r="10" spans="1:4" x14ac:dyDescent="0.25">
      <c r="A10" s="9"/>
      <c r="B10" s="12"/>
      <c r="C10" s="13" t="str">
        <f>IF(ISBLANK('2-Wk5'!C22),"",'2-Wk5'!C22)</f>
        <v/>
      </c>
      <c r="D10" t="str">
        <f>IF(ISBLANK('2-Wk5'!D22),"",'2-Wk5'!D22)</f>
        <v/>
      </c>
    </row>
    <row r="11" spans="1:4" x14ac:dyDescent="0.25">
      <c r="A11" s="9"/>
      <c r="B11" s="12"/>
      <c r="C11" s="13" t="str">
        <f>IF(ISBLANK('2-Wk5'!C23),"",'2-Wk5'!C23)</f>
        <v/>
      </c>
      <c r="D11" t="str">
        <f>IF(ISBLANK('2-Wk5'!D23),"",'2-Wk5'!D23)</f>
        <v/>
      </c>
    </row>
    <row r="12" spans="1:4" ht="13" thickBot="1" x14ac:dyDescent="0.3">
      <c r="A12" s="10"/>
      <c r="B12" s="14"/>
      <c r="C12" s="13" t="str">
        <f>IF(ISBLANK('2-Wk5'!C24),"",'2-Wk5'!C24)</f>
        <v/>
      </c>
      <c r="D12" t="str">
        <f>IF(ISBLANK('2-Wk5'!D24),"",'2-Wk5'!D24)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5429687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40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IF(ISBLANK('2-Wk6'!C17),"",'2-Wk6'!C17)</f>
        <v/>
      </c>
      <c r="D5" t="str">
        <f>IF(ISBLANK('2-Wk6'!D17),"",'2-Wk6'!D17)</f>
        <v/>
      </c>
    </row>
    <row r="6" spans="1:4" x14ac:dyDescent="0.25">
      <c r="A6" s="9"/>
      <c r="B6" s="12"/>
      <c r="C6" s="13" t="str">
        <f>IF(ISBLANK('2-Wk6'!C18),"",'2-Wk6'!C18)</f>
        <v/>
      </c>
      <c r="D6" t="str">
        <f>IF(ISBLANK('2-Wk6'!D18),"",'2-Wk6'!D18)</f>
        <v/>
      </c>
    </row>
    <row r="7" spans="1:4" x14ac:dyDescent="0.25">
      <c r="A7" s="9"/>
      <c r="B7" s="12"/>
      <c r="C7" s="13" t="str">
        <f>IF(ISBLANK('2-Wk6'!C19),"",'2-Wk6'!C19)</f>
        <v/>
      </c>
      <c r="D7" t="str">
        <f>IF(ISBLANK('2-Wk6'!D19),"",'2-Wk6'!D19)</f>
        <v/>
      </c>
    </row>
    <row r="8" spans="1:4" x14ac:dyDescent="0.25">
      <c r="A8" s="9"/>
      <c r="B8" s="12"/>
      <c r="C8" s="13" t="str">
        <f>IF(ISBLANK('2-Wk6'!C20),"",'2-Wk6'!C20)</f>
        <v/>
      </c>
      <c r="D8" t="str">
        <f>IF(ISBLANK('2-Wk6'!D20),"",'2-Wk6'!D20)</f>
        <v/>
      </c>
    </row>
    <row r="9" spans="1:4" x14ac:dyDescent="0.25">
      <c r="A9" s="9"/>
      <c r="B9" s="12"/>
      <c r="C9" s="13" t="str">
        <f>IF(ISBLANK('2-Wk6'!C21),"",'2-Wk6'!C21)</f>
        <v/>
      </c>
      <c r="D9" t="str">
        <f>IF(ISBLANK('2-Wk6'!D21),"",'2-Wk6'!D21)</f>
        <v/>
      </c>
    </row>
    <row r="10" spans="1:4" x14ac:dyDescent="0.25">
      <c r="A10" s="9"/>
      <c r="B10" s="12"/>
      <c r="C10" s="13" t="str">
        <f>IF(ISBLANK('2-Wk6'!C22),"",'2-Wk6'!C22)</f>
        <v/>
      </c>
      <c r="D10" t="str">
        <f>IF(ISBLANK('2-Wk6'!D22),"",'2-Wk6'!D22)</f>
        <v/>
      </c>
    </row>
    <row r="11" spans="1:4" x14ac:dyDescent="0.25">
      <c r="A11" s="9"/>
      <c r="B11" s="12"/>
      <c r="C11" s="13" t="str">
        <f>IF(ISBLANK('2-Wk6'!C23),"",'2-Wk6'!C23)</f>
        <v/>
      </c>
      <c r="D11" t="str">
        <f>IF(ISBLANK('2-Wk6'!D23),"",'2-Wk6'!D23)</f>
        <v/>
      </c>
    </row>
    <row r="12" spans="1:4" ht="13" thickBot="1" x14ac:dyDescent="0.3">
      <c r="A12" s="10"/>
      <c r="B12" s="14"/>
      <c r="C12" s="13" t="str">
        <f>IF(ISBLANK('2-Wk6'!C24),"",'2-Wk6'!C24)</f>
        <v/>
      </c>
      <c r="D12" t="str">
        <f>IF(ISBLANK('2-Wk6'!D24),"",'2-Wk6'!D24)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72656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39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IF(ISBLANK('2-Wk7'!C17),"",'2-Wk7'!C17)</f>
        <v/>
      </c>
      <c r="D5" t="str">
        <f>IF(ISBLANK('2-Wk7'!D17),"",'2-Wk7'!D17)</f>
        <v/>
      </c>
    </row>
    <row r="6" spans="1:4" x14ac:dyDescent="0.25">
      <c r="A6" s="9"/>
      <c r="B6" s="12"/>
      <c r="C6" s="13" t="str">
        <f>IF(ISBLANK('2-Wk7'!C18),"",'2-Wk7'!C18)</f>
        <v/>
      </c>
      <c r="D6" t="str">
        <f>IF(ISBLANK('2-Wk7'!D18),"",'2-Wk7'!D18)</f>
        <v/>
      </c>
    </row>
    <row r="7" spans="1:4" x14ac:dyDescent="0.25">
      <c r="A7" s="9"/>
      <c r="B7" s="12"/>
      <c r="C7" s="13" t="str">
        <f>IF(ISBLANK('2-Wk7'!C19),"",'2-Wk7'!C19)</f>
        <v/>
      </c>
      <c r="D7" t="str">
        <f>IF(ISBLANK('2-Wk7'!D19),"",'2-Wk7'!D19)</f>
        <v/>
      </c>
    </row>
    <row r="8" spans="1:4" x14ac:dyDescent="0.25">
      <c r="A8" s="9"/>
      <c r="B8" s="12"/>
      <c r="C8" s="13" t="str">
        <f>IF(ISBLANK('2-Wk7'!C20),"",'2-Wk7'!C20)</f>
        <v/>
      </c>
      <c r="D8" t="str">
        <f>IF(ISBLANK('2-Wk7'!D20),"",'2-Wk7'!D20)</f>
        <v/>
      </c>
    </row>
    <row r="9" spans="1:4" x14ac:dyDescent="0.25">
      <c r="A9" s="9"/>
      <c r="B9" s="12"/>
      <c r="C9" s="13" t="str">
        <f>IF(ISBLANK('2-Wk7'!C21),"",'2-Wk7'!C21)</f>
        <v/>
      </c>
      <c r="D9" t="str">
        <f>IF(ISBLANK('2-Wk7'!D21),"",'2-Wk7'!D21)</f>
        <v/>
      </c>
    </row>
    <row r="10" spans="1:4" x14ac:dyDescent="0.25">
      <c r="A10" s="9"/>
      <c r="B10" s="12"/>
      <c r="C10" s="13" t="str">
        <f>IF(ISBLANK('2-Wk7'!C22),"",'2-Wk7'!C22)</f>
        <v/>
      </c>
      <c r="D10" t="str">
        <f>IF(ISBLANK('2-Wk7'!D22),"",'2-Wk7'!D22)</f>
        <v/>
      </c>
    </row>
    <row r="11" spans="1:4" x14ac:dyDescent="0.25">
      <c r="A11" s="9"/>
      <c r="B11" s="12"/>
      <c r="C11" s="13" t="str">
        <f>IF(ISBLANK('2-Wk7'!C23),"",'2-Wk7'!C23)</f>
        <v/>
      </c>
      <c r="D11" t="str">
        <f>IF(ISBLANK('2-Wk7'!D23),"",'2-Wk7'!D23)</f>
        <v/>
      </c>
    </row>
    <row r="12" spans="1:4" ht="13" thickBot="1" x14ac:dyDescent="0.3">
      <c r="A12" s="10"/>
      <c r="B12" s="14"/>
      <c r="C12" s="13" t="str">
        <f>IF(ISBLANK('2-Wk7'!C24),"",'2-Wk7'!C24)</f>
        <v/>
      </c>
      <c r="D12" t="str">
        <f>IF(ISBLANK('2-Wk7'!D24),"",'2-Wk7'!D24)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72656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38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IF(ISBLANK('2-Wk8'!C17),"",'2-Wk8'!C17)</f>
        <v/>
      </c>
      <c r="D5" t="str">
        <f>IF(ISBLANK('2-Wk8'!D17),"",'2-Wk8'!D17)</f>
        <v/>
      </c>
    </row>
    <row r="6" spans="1:4" x14ac:dyDescent="0.25">
      <c r="A6" s="9"/>
      <c r="B6" s="12"/>
      <c r="C6" s="13" t="str">
        <f>IF(ISBLANK('2-Wk8'!C18),"",'2-Wk8'!C18)</f>
        <v/>
      </c>
      <c r="D6" t="str">
        <f>IF(ISBLANK('2-Wk8'!D18),"",'2-Wk8'!D18)</f>
        <v/>
      </c>
    </row>
    <row r="7" spans="1:4" x14ac:dyDescent="0.25">
      <c r="A7" s="9"/>
      <c r="B7" s="12"/>
      <c r="C7" s="13" t="str">
        <f>IF(ISBLANK('2-Wk8'!C19),"",'2-Wk8'!C19)</f>
        <v/>
      </c>
      <c r="D7" t="str">
        <f>IF(ISBLANK('2-Wk8'!D19),"",'2-Wk8'!D19)</f>
        <v/>
      </c>
    </row>
    <row r="8" spans="1:4" x14ac:dyDescent="0.25">
      <c r="A8" s="9"/>
      <c r="B8" s="12"/>
      <c r="C8" s="13" t="str">
        <f>IF(ISBLANK('2-Wk8'!C20),"",'2-Wk8'!C20)</f>
        <v/>
      </c>
      <c r="D8" t="str">
        <f>IF(ISBLANK('2-Wk8'!D20),"",'2-Wk8'!D20)</f>
        <v/>
      </c>
    </row>
    <row r="9" spans="1:4" x14ac:dyDescent="0.25">
      <c r="A9" s="9"/>
      <c r="B9" s="12"/>
      <c r="C9" s="13" t="str">
        <f>IF(ISBLANK('2-Wk8'!C21),"",'2-Wk8'!C21)</f>
        <v/>
      </c>
      <c r="D9" t="str">
        <f>IF(ISBLANK('2-Wk8'!D21),"",'2-Wk8'!D21)</f>
        <v/>
      </c>
    </row>
    <row r="10" spans="1:4" x14ac:dyDescent="0.25">
      <c r="A10" s="9"/>
      <c r="B10" s="12"/>
      <c r="C10" s="13" t="str">
        <f>IF(ISBLANK('2-Wk8'!C22),"",'2-Wk8'!C22)</f>
        <v/>
      </c>
      <c r="D10" t="str">
        <f>IF(ISBLANK('2-Wk8'!D22),"",'2-Wk8'!D22)</f>
        <v/>
      </c>
    </row>
    <row r="11" spans="1:4" x14ac:dyDescent="0.25">
      <c r="A11" s="9"/>
      <c r="B11" s="12"/>
      <c r="C11" s="13" t="str">
        <f>IF(ISBLANK('2-Wk8'!C23),"",'2-Wk8'!C23)</f>
        <v/>
      </c>
      <c r="D11" t="str">
        <f>IF(ISBLANK('2-Wk8'!D23),"",'2-Wk8'!D23)</f>
        <v/>
      </c>
    </row>
    <row r="12" spans="1:4" ht="13" thickBot="1" x14ac:dyDescent="0.3">
      <c r="A12" s="10"/>
      <c r="B12" s="14"/>
      <c r="C12" s="13" t="str">
        <f>IF(ISBLANK('2-Wk8'!C24),"",'2-Wk8'!C24)</f>
        <v/>
      </c>
      <c r="D12" t="str">
        <f>IF(ISBLANK('2-Wk8'!D24),"",'2-Wk8'!D24)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72656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37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IF(ISBLANK('2-Wk9'!C17),"",'2-Wk9'!C17)</f>
        <v/>
      </c>
      <c r="D5" t="str">
        <f>IF(ISBLANK('2-Wk9'!D17),"",'2-Wk9'!D17)</f>
        <v/>
      </c>
    </row>
    <row r="6" spans="1:4" x14ac:dyDescent="0.25">
      <c r="A6" s="9"/>
      <c r="B6" s="12"/>
      <c r="C6" s="13" t="str">
        <f>IF(ISBLANK('2-Wk9'!C18),"",'2-Wk9'!C18)</f>
        <v/>
      </c>
      <c r="D6" t="str">
        <f>IF(ISBLANK('2-Wk9'!D18),"",'2-Wk9'!D18)</f>
        <v/>
      </c>
    </row>
    <row r="7" spans="1:4" x14ac:dyDescent="0.25">
      <c r="A7" s="9"/>
      <c r="B7" s="12"/>
      <c r="C7" s="13" t="str">
        <f>IF(ISBLANK('2-Wk9'!C19),"",'2-Wk9'!C19)</f>
        <v/>
      </c>
      <c r="D7" t="str">
        <f>IF(ISBLANK('2-Wk9'!D19),"",'2-Wk9'!D19)</f>
        <v/>
      </c>
    </row>
    <row r="8" spans="1:4" x14ac:dyDescent="0.25">
      <c r="A8" s="9"/>
      <c r="B8" s="12"/>
      <c r="C8" s="13" t="str">
        <f>IF(ISBLANK('2-Wk9'!C20),"",'2-Wk9'!C20)</f>
        <v/>
      </c>
      <c r="D8" t="str">
        <f>IF(ISBLANK('2-Wk9'!D20),"",'2-Wk9'!D20)</f>
        <v/>
      </c>
    </row>
    <row r="9" spans="1:4" x14ac:dyDescent="0.25">
      <c r="A9" s="9"/>
      <c r="B9" s="12"/>
      <c r="C9" s="13" t="str">
        <f>IF(ISBLANK('2-Wk9'!C21),"",'2-Wk9'!C21)</f>
        <v/>
      </c>
      <c r="D9" t="str">
        <f>IF(ISBLANK('2-Wk9'!D21),"",'2-Wk9'!D21)</f>
        <v/>
      </c>
    </row>
    <row r="10" spans="1:4" x14ac:dyDescent="0.25">
      <c r="A10" s="9"/>
      <c r="B10" s="12"/>
      <c r="C10" s="13" t="str">
        <f>IF(ISBLANK('2-Wk9'!C22),"",'2-Wk9'!C22)</f>
        <v/>
      </c>
      <c r="D10" t="str">
        <f>IF(ISBLANK('2-Wk9'!D22),"",'2-Wk9'!D22)</f>
        <v/>
      </c>
    </row>
    <row r="11" spans="1:4" x14ac:dyDescent="0.25">
      <c r="A11" s="9"/>
      <c r="B11" s="12"/>
      <c r="C11" s="13" t="str">
        <f>IF(ISBLANK('2-Wk9'!C23),"",'2-Wk9'!C23)</f>
        <v/>
      </c>
      <c r="D11" t="str">
        <f>IF(ISBLANK('2-Wk9'!D23),"",'2-Wk9'!D23)</f>
        <v/>
      </c>
    </row>
    <row r="12" spans="1:4" ht="13" thickBot="1" x14ac:dyDescent="0.3">
      <c r="A12" s="10"/>
      <c r="B12" s="14"/>
      <c r="C12" s="13" t="str">
        <f>IF(ISBLANK('2-Wk9'!C24),"",'2-Wk9'!C24)</f>
        <v/>
      </c>
      <c r="D12" t="str">
        <f>IF(ISBLANK('2-Wk9'!D24),"",'2-Wk9'!D24)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1"/>
    </row>
    <row r="18" spans="3:4" x14ac:dyDescent="0.25">
      <c r="C18" s="12"/>
    </row>
    <row r="19" spans="3:4" x14ac:dyDescent="0.25">
      <c r="C19" s="12"/>
    </row>
    <row r="20" spans="3:4" x14ac:dyDescent="0.25">
      <c r="C20" s="12"/>
    </row>
    <row r="21" spans="3:4" x14ac:dyDescent="0.25">
      <c r="C21" s="12"/>
    </row>
    <row r="22" spans="3:4" x14ac:dyDescent="0.25">
      <c r="C22" s="12"/>
    </row>
    <row r="23" spans="3:4" x14ac:dyDescent="0.25">
      <c r="C23" s="12"/>
    </row>
    <row r="24" spans="3:4" ht="13" thickBot="1" x14ac:dyDescent="0.3">
      <c r="C24" s="14"/>
    </row>
    <row r="25" spans="3:4" x14ac:dyDescent="0.25">
      <c r="C25" s="13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15"/>
  <sheetViews>
    <sheetView workbookViewId="0">
      <selection activeCell="C14" sqref="C14"/>
    </sheetView>
  </sheetViews>
  <sheetFormatPr defaultColWidth="11.453125" defaultRowHeight="12.5" x14ac:dyDescent="0.25"/>
  <cols>
    <col min="1" max="1" width="6.81640625" customWidth="1"/>
    <col min="2" max="3" width="6" customWidth="1"/>
    <col min="4" max="4" width="59.7265625" customWidth="1"/>
  </cols>
  <sheetData>
    <row r="1" spans="1:4" s="4" customFormat="1" ht="20" x14ac:dyDescent="0.4">
      <c r="A1" s="3"/>
      <c r="B1" s="3"/>
      <c r="C1" s="3"/>
      <c r="D1" s="3" t="s">
        <v>36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8"/>
      <c r="B5" s="11"/>
      <c r="C5" s="13" t="str">
        <f>IF(ISBLANK('2-Wk10'!C17),"",'2-Wk10'!C17)</f>
        <v/>
      </c>
      <c r="D5" t="str">
        <f>IF(ISBLANK('2-Wk10'!D17),"",'2-Wk10'!D17)</f>
        <v/>
      </c>
    </row>
    <row r="6" spans="1:4" x14ac:dyDescent="0.25">
      <c r="A6" s="9"/>
      <c r="B6" s="12"/>
      <c r="C6" s="13" t="str">
        <f>IF(ISBLANK('2-Wk10'!C18),"",'2-Wk10'!C18)</f>
        <v/>
      </c>
      <c r="D6" t="str">
        <f>IF(ISBLANK('2-Wk10'!D18),"",'2-Wk10'!D18)</f>
        <v/>
      </c>
    </row>
    <row r="7" spans="1:4" x14ac:dyDescent="0.25">
      <c r="A7" s="9"/>
      <c r="B7" s="12"/>
      <c r="C7" s="13" t="str">
        <f>IF(ISBLANK('2-Wk10'!C19),"",'2-Wk10'!C19)</f>
        <v/>
      </c>
      <c r="D7" t="str">
        <f>IF(ISBLANK('2-Wk10'!D19),"",'2-Wk10'!D19)</f>
        <v/>
      </c>
    </row>
    <row r="8" spans="1:4" x14ac:dyDescent="0.25">
      <c r="A8" s="9"/>
      <c r="B8" s="12"/>
      <c r="C8" s="13" t="str">
        <f>IF(ISBLANK('2-Wk10'!C20),"",'2-Wk10'!C20)</f>
        <v/>
      </c>
      <c r="D8" t="str">
        <f>IF(ISBLANK('2-Wk10'!D20),"",'2-Wk10'!D20)</f>
        <v/>
      </c>
    </row>
    <row r="9" spans="1:4" x14ac:dyDescent="0.25">
      <c r="A9" s="9"/>
      <c r="B9" s="12"/>
      <c r="C9" s="13" t="str">
        <f>IF(ISBLANK('2-Wk10'!C21),"",'2-Wk10'!C21)</f>
        <v/>
      </c>
      <c r="D9" t="str">
        <f>IF(ISBLANK('2-Wk10'!D21),"",'2-Wk10'!D21)</f>
        <v/>
      </c>
    </row>
    <row r="10" spans="1:4" x14ac:dyDescent="0.25">
      <c r="A10" s="9"/>
      <c r="B10" s="12"/>
      <c r="C10" s="13" t="str">
        <f>IF(ISBLANK('2-Wk10'!C22),"",'2-Wk10'!C22)</f>
        <v/>
      </c>
      <c r="D10" t="str">
        <f>IF(ISBLANK('2-Wk10'!D22),"",'2-Wk10'!D22)</f>
        <v/>
      </c>
    </row>
    <row r="11" spans="1:4" x14ac:dyDescent="0.25">
      <c r="A11" s="9"/>
      <c r="B11" s="12"/>
      <c r="C11" s="13" t="str">
        <f>IF(ISBLANK('2-Wk10'!C23),"",'2-Wk10'!C23)</f>
        <v/>
      </c>
      <c r="D11" t="str">
        <f>IF(ISBLANK('2-Wk10'!D23),"",'2-Wk10'!D23)</f>
        <v/>
      </c>
    </row>
    <row r="12" spans="1:4" ht="13" thickBot="1" x14ac:dyDescent="0.3">
      <c r="A12" s="10"/>
      <c r="B12" s="14"/>
      <c r="C12" s="13" t="str">
        <f>IF(ISBLANK('2-Wk10'!C24),"",'2-Wk10'!C24)</f>
        <v/>
      </c>
      <c r="D12" t="str">
        <f>IF(ISBLANK('2-Wk10'!D24),"",'2-Wk10'!D24)</f>
        <v/>
      </c>
    </row>
    <row r="13" spans="1:4" x14ac:dyDescent="0.25">
      <c r="B13" s="13">
        <f>SUM(B5:B12)</f>
        <v>0</v>
      </c>
      <c r="C13" s="13">
        <f>SUM(C5:C12)</f>
        <v>0</v>
      </c>
      <c r="D13" t="s">
        <v>8</v>
      </c>
    </row>
    <row r="15" spans="1:4" s="4" customFormat="1" ht="20" x14ac:dyDescent="0.4">
      <c r="D15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V5"/>
  <sheetViews>
    <sheetView zoomScale="67" workbookViewId="0">
      <selection activeCell="B2" sqref="B2"/>
    </sheetView>
  </sheetViews>
  <sheetFormatPr defaultRowHeight="12.5" x14ac:dyDescent="0.25"/>
  <cols>
    <col min="1" max="1" width="10.81640625" customWidth="1"/>
    <col min="14" max="21" width="10" bestFit="1" customWidth="1"/>
    <col min="22" max="22" width="9.26953125" bestFit="1" customWidth="1"/>
  </cols>
  <sheetData>
    <row r="1" spans="1:22" x14ac:dyDescent="0.25">
      <c r="A1" t="s">
        <v>69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  <c r="Q1" t="s">
        <v>85</v>
      </c>
      <c r="R1" t="s">
        <v>86</v>
      </c>
      <c r="S1" t="s">
        <v>87</v>
      </c>
      <c r="T1" t="s">
        <v>88</v>
      </c>
      <c r="U1" t="s">
        <v>89</v>
      </c>
    </row>
    <row r="2" spans="1:22" x14ac:dyDescent="0.25">
      <c r="A2">
        <f>T1Wk1Act</f>
        <v>4.8000000000000007</v>
      </c>
      <c r="B2">
        <f>T1Wk2Est</f>
        <v>6.8000000000000007</v>
      </c>
      <c r="C2">
        <f>T1Wk2Act</f>
        <v>6.5500000000000007</v>
      </c>
      <c r="D2">
        <f>T1Wk3Est</f>
        <v>9.65</v>
      </c>
      <c r="E2">
        <f>T1Wk3Act</f>
        <v>10.8</v>
      </c>
      <c r="F2">
        <f>T1Wk4Est</f>
        <v>9.5</v>
      </c>
      <c r="G2">
        <f>T1Wk4Act</f>
        <v>12.5</v>
      </c>
      <c r="H2">
        <f>T1Wk5Est</f>
        <v>15</v>
      </c>
      <c r="I2">
        <f>T1Wk5Act</f>
        <v>19</v>
      </c>
      <c r="J2">
        <f>T1Wk6Est</f>
        <v>10.15</v>
      </c>
      <c r="K2">
        <f>T1Wk6Act</f>
        <v>5</v>
      </c>
      <c r="L2">
        <f>T1Wk7Est</f>
        <v>10.25</v>
      </c>
      <c r="M2">
        <f>T1Wk7Act</f>
        <v>9.75</v>
      </c>
      <c r="N2">
        <f>T1Wk8Est</f>
        <v>10</v>
      </c>
      <c r="O2">
        <f>T1Wk8Act</f>
        <v>7.75</v>
      </c>
      <c r="P2">
        <f>T1Wk9Est</f>
        <v>7</v>
      </c>
      <c r="Q2">
        <f>T1Wk9Act</f>
        <v>8.5</v>
      </c>
      <c r="R2">
        <f>T1Wk10Est</f>
        <v>10.25</v>
      </c>
      <c r="S2">
        <f>T1Wk10Act</f>
        <v>0</v>
      </c>
      <c r="T2">
        <f>T1FinalsEst</f>
        <v>0</v>
      </c>
      <c r="U2">
        <f>T1FinalsAct</f>
        <v>0</v>
      </c>
    </row>
    <row r="4" spans="1:22" x14ac:dyDescent="0.25">
      <c r="A4" t="s">
        <v>48</v>
      </c>
      <c r="B4" t="s">
        <v>47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  <c r="H4" t="s">
        <v>54</v>
      </c>
      <c r="I4" t="s">
        <v>55</v>
      </c>
      <c r="J4" t="s">
        <v>56</v>
      </c>
      <c r="K4" t="s">
        <v>57</v>
      </c>
      <c r="L4" t="s">
        <v>58</v>
      </c>
      <c r="M4" t="s">
        <v>59</v>
      </c>
      <c r="N4" t="s">
        <v>60</v>
      </c>
      <c r="O4" t="s">
        <v>61</v>
      </c>
      <c r="P4" t="s">
        <v>62</v>
      </c>
      <c r="Q4" t="s">
        <v>63</v>
      </c>
      <c r="R4" t="s">
        <v>64</v>
      </c>
      <c r="S4" t="s">
        <v>65</v>
      </c>
      <c r="T4" t="s">
        <v>66</v>
      </c>
      <c r="U4" t="s">
        <v>67</v>
      </c>
      <c r="V4" t="s">
        <v>68</v>
      </c>
    </row>
    <row r="5" spans="1:22" x14ac:dyDescent="0.25">
      <c r="A5">
        <f>T2Wk1Est</f>
        <v>0</v>
      </c>
      <c r="B5">
        <f>T2Wk1Act</f>
        <v>0</v>
      </c>
      <c r="C5">
        <f>T2Wk2Est</f>
        <v>0</v>
      </c>
      <c r="D5">
        <f>T2Wk2Act</f>
        <v>0</v>
      </c>
      <c r="E5">
        <f>T2Wk3Est</f>
        <v>0</v>
      </c>
      <c r="F5">
        <f>T2Wk3Act</f>
        <v>0</v>
      </c>
      <c r="G5">
        <f>T2Wk4Est</f>
        <v>0</v>
      </c>
      <c r="H5">
        <f>T2Wk4Act</f>
        <v>0</v>
      </c>
      <c r="I5">
        <f>T2Wk5Est</f>
        <v>0</v>
      </c>
      <c r="J5">
        <f>T2Wk5Act</f>
        <v>0</v>
      </c>
      <c r="K5">
        <f>T2Wk6Est</f>
        <v>0</v>
      </c>
      <c r="L5">
        <f>T2Wk6Act</f>
        <v>0</v>
      </c>
      <c r="M5">
        <f>T2Wk7Est</f>
        <v>0</v>
      </c>
      <c r="N5">
        <f>T2Wk7Act</f>
        <v>0</v>
      </c>
      <c r="O5">
        <f>T2Wk8Est</f>
        <v>0</v>
      </c>
      <c r="P5">
        <f>T2Wk8Act</f>
        <v>0</v>
      </c>
      <c r="Q5">
        <f>T2Wk9Est</f>
        <v>0</v>
      </c>
      <c r="R5">
        <f>T2Wk9Act</f>
        <v>0</v>
      </c>
      <c r="S5">
        <f>T2Wk10Est</f>
        <v>0</v>
      </c>
      <c r="T5">
        <f>T2Wk10Act</f>
        <v>0</v>
      </c>
      <c r="U5">
        <f>T2FinalsEst</f>
        <v>0</v>
      </c>
      <c r="V5">
        <f>T2FinalsAct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47</vt:i4>
      </vt:variant>
    </vt:vector>
  </HeadingPairs>
  <TitlesOfParts>
    <vt:vector size="72" baseType="lpstr">
      <vt:lpstr>Instructions</vt:lpstr>
      <vt:lpstr>Example</vt:lpstr>
      <vt:lpstr>1-Wk1</vt:lpstr>
      <vt:lpstr>1-Wk2</vt:lpstr>
      <vt:lpstr>1-Wk3</vt:lpstr>
      <vt:lpstr>1-Wk4</vt:lpstr>
      <vt:lpstr>1-Wk5</vt:lpstr>
      <vt:lpstr>1-Wk6</vt:lpstr>
      <vt:lpstr>1-Wk7</vt:lpstr>
      <vt:lpstr>1-Wk8</vt:lpstr>
      <vt:lpstr>1-Wk9</vt:lpstr>
      <vt:lpstr>1-Wk10</vt:lpstr>
      <vt:lpstr>1-Finals</vt:lpstr>
      <vt:lpstr>2-Wk1</vt:lpstr>
      <vt:lpstr>2-Wk2</vt:lpstr>
      <vt:lpstr>2-Wk3</vt:lpstr>
      <vt:lpstr>2-Wk4</vt:lpstr>
      <vt:lpstr>2-Wk5</vt:lpstr>
      <vt:lpstr>2-Wk6</vt:lpstr>
      <vt:lpstr>2-Wk7</vt:lpstr>
      <vt:lpstr>2-Wk8</vt:lpstr>
      <vt:lpstr>2-Wk9</vt:lpstr>
      <vt:lpstr>2-Wk10</vt:lpstr>
      <vt:lpstr>2-Finals</vt:lpstr>
      <vt:lpstr>AllData</vt:lpstr>
      <vt:lpstr>Name</vt:lpstr>
      <vt:lpstr>t1_2e</vt:lpstr>
      <vt:lpstr>T1Data</vt:lpstr>
      <vt:lpstr>T1FinalsAct</vt:lpstr>
      <vt:lpstr>T1FinalsEst</vt:lpstr>
      <vt:lpstr>T1Wk10Act</vt:lpstr>
      <vt:lpstr>T1Wk10Est</vt:lpstr>
      <vt:lpstr>T1Wk1Act</vt:lpstr>
      <vt:lpstr>T1Wk2Act</vt:lpstr>
      <vt:lpstr>T1Wk2Est</vt:lpstr>
      <vt:lpstr>T1Wk3Act</vt:lpstr>
      <vt:lpstr>T1Wk3Est</vt:lpstr>
      <vt:lpstr>T1Wk4Act</vt:lpstr>
      <vt:lpstr>T1Wk4Est</vt:lpstr>
      <vt:lpstr>T1Wk5Act</vt:lpstr>
      <vt:lpstr>T1Wk5Est</vt:lpstr>
      <vt:lpstr>T1Wk6Act</vt:lpstr>
      <vt:lpstr>T1Wk6Est</vt:lpstr>
      <vt:lpstr>T1Wk7Act</vt:lpstr>
      <vt:lpstr>T1Wk7Est</vt:lpstr>
      <vt:lpstr>T1Wk8Act</vt:lpstr>
      <vt:lpstr>T1Wk8Est</vt:lpstr>
      <vt:lpstr>T1Wk9Act</vt:lpstr>
      <vt:lpstr>T1Wk9Est</vt:lpstr>
      <vt:lpstr>T2Data</vt:lpstr>
      <vt:lpstr>T2FinalsAct</vt:lpstr>
      <vt:lpstr>T2FinalsEst</vt:lpstr>
      <vt:lpstr>T2Wk10Act</vt:lpstr>
      <vt:lpstr>T2Wk10Est</vt:lpstr>
      <vt:lpstr>T2Wk1Act</vt:lpstr>
      <vt:lpstr>T2Wk1Est</vt:lpstr>
      <vt:lpstr>T2Wk2Act</vt:lpstr>
      <vt:lpstr>T2Wk2Est</vt:lpstr>
      <vt:lpstr>T2Wk3Act</vt:lpstr>
      <vt:lpstr>T2Wk3Est</vt:lpstr>
      <vt:lpstr>T2Wk4Act</vt:lpstr>
      <vt:lpstr>T2Wk4Est</vt:lpstr>
      <vt:lpstr>T2Wk5Act</vt:lpstr>
      <vt:lpstr>T2Wk5Est</vt:lpstr>
      <vt:lpstr>T2Wk6Act</vt:lpstr>
      <vt:lpstr>T2Wk6Est</vt:lpstr>
      <vt:lpstr>T2Wk7Act</vt:lpstr>
      <vt:lpstr>T2Wk7Est</vt:lpstr>
      <vt:lpstr>T2Wk8Act</vt:lpstr>
      <vt:lpstr>T2Wk8Est</vt:lpstr>
      <vt:lpstr>T2Wk9Act</vt:lpstr>
      <vt:lpstr>T2Wk9Est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Ardis</dc:creator>
  <cp:lastModifiedBy>Cailin Li</cp:lastModifiedBy>
  <cp:lastPrinted>2007-06-11T14:01:16Z</cp:lastPrinted>
  <dcterms:created xsi:type="dcterms:W3CDTF">2007-03-18T15:58:36Z</dcterms:created>
  <dcterms:modified xsi:type="dcterms:W3CDTF">2016-10-25T17:10:35Z</dcterms:modified>
</cp:coreProperties>
</file>