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codeName="ThisWorkbook" defaultThemeVersion="124226"/>
  <bookViews>
    <workbookView xWindow="0" yWindow="0" windowWidth="18150" windowHeight="9105" tabRatio="637" firstSheet="23" activeTab="26"/>
  </bookViews>
  <sheets>
    <sheet name="Instructions" sheetId="4" r:id="rId1"/>
    <sheet name="Example" sheetId="6" r:id="rId2"/>
    <sheet name="1-Wk1" sheetId="7" r:id="rId3"/>
    <sheet name="1-Wk2" sheetId="16" r:id="rId4"/>
    <sheet name="1-Wk3" sheetId="15" r:id="rId5"/>
    <sheet name="1-Wk4" sheetId="14" r:id="rId6"/>
    <sheet name="1-Wk5" sheetId="13" r:id="rId7"/>
    <sheet name="1-Wk6" sheetId="12" r:id="rId8"/>
    <sheet name="1-Wk7" sheetId="11" r:id="rId9"/>
    <sheet name="1-Wk8" sheetId="10" r:id="rId10"/>
    <sheet name="1-Wk9" sheetId="9" r:id="rId11"/>
    <sheet name="1-Wk10" sheetId="17" r:id="rId12"/>
    <sheet name="1-Finals" sheetId="8" r:id="rId13"/>
    <sheet name="2-Wk1" sheetId="18" r:id="rId14"/>
    <sheet name="2-Wk2" sheetId="19" r:id="rId15"/>
    <sheet name="2-Wk3" sheetId="20" r:id="rId16"/>
    <sheet name="2-Wk4" sheetId="21" r:id="rId17"/>
    <sheet name="2-Wk5" sheetId="22" r:id="rId18"/>
    <sheet name="2-Wk6" sheetId="23" r:id="rId19"/>
    <sheet name="2-Wk7" sheetId="24" r:id="rId20"/>
    <sheet name="2-Wk8" sheetId="25" r:id="rId21"/>
    <sheet name="2-Wk9" sheetId="26" r:id="rId22"/>
    <sheet name="2-Wk10" sheetId="27" r:id="rId23"/>
    <sheet name="2-Wk11" sheetId="31" r:id="rId24"/>
    <sheet name="2-Wk12" sheetId="30" r:id="rId25"/>
    <sheet name="2-Wk13" sheetId="32" r:id="rId26"/>
    <sheet name="2-Wk14" sheetId="33" r:id="rId27"/>
    <sheet name="2-Wk15" sheetId="34" r:id="rId28"/>
    <sheet name="2-Finals" sheetId="28" r:id="rId29"/>
    <sheet name="AllData" sheetId="29" r:id="rId30"/>
  </sheets>
  <definedNames>
    <definedName name="Name">Instructions!$B$1</definedName>
    <definedName name="t1_2e">AllData!$B$2</definedName>
    <definedName name="T1Data">AllData!$A$2:$U$2</definedName>
    <definedName name="T1FinalsAct">'1-Finals'!$B$13</definedName>
    <definedName name="T1FinalsEst">'1-Finals'!$C$13</definedName>
    <definedName name="T1Wk10Act">'1-Wk10'!$B$13</definedName>
    <definedName name="T1Wk10Est">'1-Wk10'!$C$13</definedName>
    <definedName name="T1Wk1Act">'1-Wk1'!$B$13</definedName>
    <definedName name="T1Wk2Act">'1-Wk2'!$B$13</definedName>
    <definedName name="T1Wk2Est">'1-Wk2'!$C$13</definedName>
    <definedName name="T1Wk3Act">'1-Wk3'!$B$13</definedName>
    <definedName name="T1Wk3Est">'1-Wk3'!$C$13</definedName>
    <definedName name="T1Wk4Act">'1-Wk4'!$B$13</definedName>
    <definedName name="T1Wk4Est">'1-Wk4'!$C$13</definedName>
    <definedName name="T1Wk5Act">'1-Wk5'!$B$13</definedName>
    <definedName name="T1Wk5Est">'1-Wk5'!$C$13</definedName>
    <definedName name="T1Wk6Act">'1-Wk6'!$B$13</definedName>
    <definedName name="T1Wk6Est">'1-Wk6'!$C$13</definedName>
    <definedName name="T1Wk7Act">'1-Wk7'!$B$13</definedName>
    <definedName name="T1Wk7Est">'1-Wk7'!$C$13</definedName>
    <definedName name="T1Wk8Act">'1-Wk8'!$B$13</definedName>
    <definedName name="T1Wk8Est">'1-Wk8'!$C$13</definedName>
    <definedName name="T1Wk9Act">'1-Wk9'!$B$13</definedName>
    <definedName name="T1Wk9Est">'1-Wk9'!$C$13</definedName>
    <definedName name="T2Data">AllData!$A$5:$AF$5</definedName>
    <definedName name="T2FinalsAct">'2-Finals'!$B$13</definedName>
    <definedName name="T2FinalsEst">'2-Finals'!$C$13</definedName>
    <definedName name="T2Wk10Act">'2-Wk10'!$B$13</definedName>
    <definedName name="T2Wk10Est">'2-Wk10'!$C$13</definedName>
    <definedName name="T2Wk11Act">'2-Wk11'!$B$13</definedName>
    <definedName name="T2Wk11Est">'2-Wk11'!$C$13</definedName>
    <definedName name="T2Wk12Act">'2-Wk12'!$B$13</definedName>
    <definedName name="T2Wk12Est">'2-Wk12'!$C$13</definedName>
    <definedName name="T2Wk13Act">'2-Wk13'!$B$13</definedName>
    <definedName name="T2Wk13Est">'2-Wk13'!$C$13</definedName>
    <definedName name="T2Wk14Act">'2-Wk14'!$B$14</definedName>
    <definedName name="T2Wk14Est">'2-Wk14'!$C$14</definedName>
    <definedName name="T2Wk15Act">'2-Wk15'!$B$13</definedName>
    <definedName name="T2Wk15Est">'2-Wk15'!$C$13</definedName>
    <definedName name="T2Wk1Act">'2-Wk1'!$B$13</definedName>
    <definedName name="T2Wk1Est">'2-Wk1'!$C$13</definedName>
    <definedName name="T2Wk2Act">'2-Wk2'!$B$13</definedName>
    <definedName name="T2Wk2Est">'2-Wk2'!$C$13</definedName>
    <definedName name="T2Wk3Act">'2-Wk3'!$B$13</definedName>
    <definedName name="T2Wk3Est">'2-Wk3'!$C$13</definedName>
    <definedName name="T2Wk4Act">'2-Wk4'!$B$13</definedName>
    <definedName name="T2Wk4Est">'2-Wk4'!$C$13</definedName>
    <definedName name="T2Wk5Act">'2-Wk5'!$B$13</definedName>
    <definedName name="T2Wk5Est">'2-Wk5'!$C$13</definedName>
    <definedName name="T2Wk6Act">'2-Wk6'!$B$13</definedName>
    <definedName name="T2Wk6Est">'2-Wk6'!$C$13</definedName>
    <definedName name="T2Wk7Act">'2-Wk7'!$B$13</definedName>
    <definedName name="T2Wk7Est">'2-Wk7'!$C$13</definedName>
    <definedName name="T2Wk8Act">'2-Wk8'!$B$13</definedName>
    <definedName name="T2Wk8Est">'2-Wk8'!$C$13</definedName>
    <definedName name="T2Wk9Act">'2-Wk9'!$B$13</definedName>
    <definedName name="T2Wk9Est">'2-Wk9'!$C$13</definedName>
  </definedNames>
  <calcPr calcId="125725"/>
</workbook>
</file>

<file path=xl/calcChain.xml><?xml version="1.0" encoding="utf-8"?>
<calcChain xmlns="http://schemas.openxmlformats.org/spreadsheetml/2006/main">
  <c r="B8" i="30"/>
  <c r="D6" i="24"/>
  <c r="D12" i="28" l="1"/>
  <c r="D11"/>
  <c r="D10"/>
  <c r="D9"/>
  <c r="D8"/>
  <c r="D7"/>
  <c r="D6"/>
  <c r="D5"/>
  <c r="C12"/>
  <c r="C11"/>
  <c r="C10"/>
  <c r="C9"/>
  <c r="C8"/>
  <c r="C7"/>
  <c r="C6"/>
  <c r="C5"/>
  <c r="D12" i="34"/>
  <c r="D11"/>
  <c r="D10"/>
  <c r="D9"/>
  <c r="D8"/>
  <c r="D7"/>
  <c r="D6"/>
  <c r="D5"/>
  <c r="C12"/>
  <c r="C11"/>
  <c r="C10"/>
  <c r="C9"/>
  <c r="C8"/>
  <c r="C7"/>
  <c r="C6"/>
  <c r="C5"/>
  <c r="D13" i="33"/>
  <c r="D12"/>
  <c r="D11"/>
  <c r="D10"/>
  <c r="D9"/>
  <c r="D6"/>
  <c r="C13"/>
  <c r="C12"/>
  <c r="C11"/>
  <c r="C10"/>
  <c r="C9"/>
  <c r="C6"/>
  <c r="D9" i="32"/>
  <c r="D8"/>
  <c r="D7"/>
  <c r="D6"/>
  <c r="D5"/>
  <c r="C9"/>
  <c r="C8"/>
  <c r="C7"/>
  <c r="C6"/>
  <c r="C5"/>
  <c r="D12" i="30"/>
  <c r="D11"/>
  <c r="D7"/>
  <c r="D6"/>
  <c r="D5"/>
  <c r="C12"/>
  <c r="C11"/>
  <c r="C7"/>
  <c r="C6"/>
  <c r="C5"/>
  <c r="D12" i="31"/>
  <c r="D11"/>
  <c r="D10"/>
  <c r="D9"/>
  <c r="D8"/>
  <c r="D6"/>
  <c r="D5"/>
  <c r="C12"/>
  <c r="C11"/>
  <c r="C10"/>
  <c r="C9"/>
  <c r="C8"/>
  <c r="C6"/>
  <c r="C5"/>
  <c r="C25" i="34"/>
  <c r="B13"/>
  <c r="AD5" i="29" s="1"/>
  <c r="C26" i="33"/>
  <c r="B14"/>
  <c r="AB5" i="29" s="1"/>
  <c r="C25" i="32"/>
  <c r="B13"/>
  <c r="Z5" i="29" s="1"/>
  <c r="C25" i="31"/>
  <c r="B13"/>
  <c r="V5" i="29" s="1"/>
  <c r="C25" i="30"/>
  <c r="B13"/>
  <c r="X5" i="29" s="1"/>
  <c r="C13" i="34" l="1"/>
  <c r="AC5" i="29" s="1"/>
  <c r="C14" i="33"/>
  <c r="AA5" i="29" s="1"/>
  <c r="C13" i="32"/>
  <c r="Y5" i="29" s="1"/>
  <c r="C13" i="30"/>
  <c r="W5" i="29" s="1"/>
  <c r="C13" i="31"/>
  <c r="U5" i="29" s="1"/>
  <c r="C6" i="17"/>
  <c r="C5"/>
  <c r="C6" i="10"/>
  <c r="C5"/>
  <c r="C7" i="11"/>
  <c r="C6"/>
  <c r="C5"/>
  <c r="B6" i="15"/>
  <c r="B13" s="1"/>
  <c r="E2" i="29" s="1"/>
  <c r="C8" i="7"/>
  <c r="B13" i="28"/>
  <c r="AF5" i="29" s="1"/>
  <c r="C25" i="27"/>
  <c r="B13"/>
  <c r="T5" i="29" s="1"/>
  <c r="C25" i="26"/>
  <c r="B13"/>
  <c r="R5" i="29" s="1"/>
  <c r="C25" i="25"/>
  <c r="B13"/>
  <c r="P5" i="29" s="1"/>
  <c r="C25" i="24"/>
  <c r="B13"/>
  <c r="N5" i="29" s="1"/>
  <c r="C25" i="23"/>
  <c r="B13"/>
  <c r="L5" i="29" s="1"/>
  <c r="C25" i="22"/>
  <c r="B13"/>
  <c r="J5" i="29" s="1"/>
  <c r="C25" i="21"/>
  <c r="B13"/>
  <c r="H5" i="29" s="1"/>
  <c r="C25" i="20"/>
  <c r="B13"/>
  <c r="F5" i="29" s="1"/>
  <c r="C25" i="19"/>
  <c r="B13"/>
  <c r="D5" i="29" s="1"/>
  <c r="C25" i="18"/>
  <c r="B13"/>
  <c r="B5" i="29" s="1"/>
  <c r="C25" i="8"/>
  <c r="B13"/>
  <c r="C25" i="17"/>
  <c r="B13"/>
  <c r="S2" i="29" s="1"/>
  <c r="C25" i="9"/>
  <c r="B13"/>
  <c r="Q2" i="29" s="1"/>
  <c r="C25" i="10"/>
  <c r="C25" i="11"/>
  <c r="B13"/>
  <c r="C25" i="12"/>
  <c r="B13"/>
  <c r="K2" i="29" s="1"/>
  <c r="C25" i="13"/>
  <c r="B13"/>
  <c r="C25" i="14"/>
  <c r="B13"/>
  <c r="G2" i="29" s="1"/>
  <c r="C25" i="15"/>
  <c r="C25" i="16"/>
  <c r="B13"/>
  <c r="C2" i="29" s="1"/>
  <c r="C25" i="7"/>
  <c r="B13"/>
  <c r="A2" i="29" s="1"/>
  <c r="C5" i="27"/>
  <c r="C6"/>
  <c r="C7"/>
  <c r="C8"/>
  <c r="C9"/>
  <c r="C10"/>
  <c r="C11"/>
  <c r="C12"/>
  <c r="C5" i="26"/>
  <c r="C6"/>
  <c r="C8"/>
  <c r="C9"/>
  <c r="C10"/>
  <c r="C11"/>
  <c r="C12"/>
  <c r="C5" i="25"/>
  <c r="C6"/>
  <c r="C7"/>
  <c r="C9"/>
  <c r="C10"/>
  <c r="C11"/>
  <c r="C12"/>
  <c r="C5" i="24"/>
  <c r="C6"/>
  <c r="C7"/>
  <c r="C8"/>
  <c r="C9"/>
  <c r="C10"/>
  <c r="C11"/>
  <c r="C12"/>
  <c r="C5" i="23"/>
  <c r="C9"/>
  <c r="C10"/>
  <c r="C11"/>
  <c r="C12"/>
  <c r="C5" i="22"/>
  <c r="C6"/>
  <c r="C8"/>
  <c r="C9"/>
  <c r="C10"/>
  <c r="C11"/>
  <c r="C12"/>
  <c r="C11" i="21"/>
  <c r="C12"/>
  <c r="C5" i="20"/>
  <c r="C6"/>
  <c r="C8"/>
  <c r="C9"/>
  <c r="C10"/>
  <c r="C11"/>
  <c r="C12"/>
  <c r="C5" i="19"/>
  <c r="C6"/>
  <c r="C8"/>
  <c r="C9"/>
  <c r="C10"/>
  <c r="C11"/>
  <c r="C12"/>
  <c r="C8" i="18"/>
  <c r="C9"/>
  <c r="C10"/>
  <c r="C11"/>
  <c r="C12"/>
  <c r="U2" i="29"/>
  <c r="C5" i="8"/>
  <c r="C6"/>
  <c r="C7"/>
  <c r="C8"/>
  <c r="C9"/>
  <c r="C10"/>
  <c r="C11"/>
  <c r="C12"/>
  <c r="C7" i="17"/>
  <c r="C8"/>
  <c r="C9"/>
  <c r="C10"/>
  <c r="C11"/>
  <c r="C12"/>
  <c r="C6" i="9"/>
  <c r="C7"/>
  <c r="C8"/>
  <c r="C9"/>
  <c r="C10"/>
  <c r="C11"/>
  <c r="C12"/>
  <c r="B13" i="10"/>
  <c r="O2" i="29" s="1"/>
  <c r="C8" i="10"/>
  <c r="C9"/>
  <c r="C10"/>
  <c r="C11"/>
  <c r="C12"/>
  <c r="M2" i="29"/>
  <c r="C8" i="11"/>
  <c r="C9"/>
  <c r="C10"/>
  <c r="C11"/>
  <c r="C12"/>
  <c r="C5" i="12"/>
  <c r="C6"/>
  <c r="C7"/>
  <c r="C8"/>
  <c r="C9"/>
  <c r="C10"/>
  <c r="C11"/>
  <c r="C12"/>
  <c r="I2" i="29"/>
  <c r="C5" i="13"/>
  <c r="C6"/>
  <c r="C7"/>
  <c r="C8"/>
  <c r="C9"/>
  <c r="C10"/>
  <c r="C11"/>
  <c r="C12"/>
  <c r="C5" i="14"/>
  <c r="C6"/>
  <c r="C7"/>
  <c r="C9"/>
  <c r="C10"/>
  <c r="C11"/>
  <c r="C12"/>
  <c r="C9" i="15"/>
  <c r="C10"/>
  <c r="C11"/>
  <c r="C12"/>
  <c r="C5" i="16"/>
  <c r="C6"/>
  <c r="C7"/>
  <c r="C8"/>
  <c r="C9"/>
  <c r="C10"/>
  <c r="C11"/>
  <c r="C12"/>
  <c r="D5" i="27"/>
  <c r="D6"/>
  <c r="D7"/>
  <c r="D8"/>
  <c r="D9"/>
  <c r="D10"/>
  <c r="D11"/>
  <c r="D12"/>
  <c r="D5" i="26"/>
  <c r="D6"/>
  <c r="D8"/>
  <c r="D9"/>
  <c r="D10"/>
  <c r="D11"/>
  <c r="D12"/>
  <c r="D5" i="25"/>
  <c r="D6"/>
  <c r="D9"/>
  <c r="D10"/>
  <c r="D11"/>
  <c r="D12"/>
  <c r="D5" i="24"/>
  <c r="D8"/>
  <c r="D9"/>
  <c r="D10"/>
  <c r="D11"/>
  <c r="D12"/>
  <c r="D5" i="23"/>
  <c r="D6"/>
  <c r="D9"/>
  <c r="D10"/>
  <c r="D11"/>
  <c r="D12"/>
  <c r="D5" i="22"/>
  <c r="D6"/>
  <c r="D8"/>
  <c r="D9"/>
  <c r="D10"/>
  <c r="D11"/>
  <c r="D12"/>
  <c r="D11" i="21"/>
  <c r="D12"/>
  <c r="D5" i="20"/>
  <c r="D6"/>
  <c r="D8"/>
  <c r="D9"/>
  <c r="D10"/>
  <c r="D11"/>
  <c r="D12"/>
  <c r="D5" i="19"/>
  <c r="D6"/>
  <c r="D8"/>
  <c r="D9"/>
  <c r="D10"/>
  <c r="D11"/>
  <c r="D12"/>
  <c r="D8" i="18"/>
  <c r="D9"/>
  <c r="D10"/>
  <c r="D11"/>
  <c r="D12"/>
  <c r="D5" i="8"/>
  <c r="D6"/>
  <c r="D7"/>
  <c r="D8"/>
  <c r="D9"/>
  <c r="D10"/>
  <c r="D11"/>
  <c r="D12"/>
  <c r="D7" i="17"/>
  <c r="D8"/>
  <c r="D9"/>
  <c r="D10"/>
  <c r="D11"/>
  <c r="D12"/>
  <c r="D9" i="9"/>
  <c r="D10"/>
  <c r="D11"/>
  <c r="D12"/>
  <c r="D8" i="10"/>
  <c r="D9"/>
  <c r="D10"/>
  <c r="D11"/>
  <c r="D12"/>
  <c r="D8" i="11"/>
  <c r="D9"/>
  <c r="D10"/>
  <c r="D11"/>
  <c r="D12"/>
  <c r="D8" i="12"/>
  <c r="D9"/>
  <c r="D10"/>
  <c r="D11"/>
  <c r="D12"/>
  <c r="D5" i="13"/>
  <c r="D6"/>
  <c r="D7"/>
  <c r="D8"/>
  <c r="D9"/>
  <c r="D10"/>
  <c r="D11"/>
  <c r="D12"/>
  <c r="D9" i="14"/>
  <c r="D10"/>
  <c r="D11"/>
  <c r="D12"/>
  <c r="D9" i="15"/>
  <c r="D10"/>
  <c r="D11"/>
  <c r="D12"/>
  <c r="D7" i="16"/>
  <c r="D8"/>
  <c r="D9"/>
  <c r="D10"/>
  <c r="D11"/>
  <c r="D12"/>
  <c r="B13" i="6"/>
  <c r="C13"/>
  <c r="C25"/>
  <c r="C13" i="16" l="1"/>
  <c r="B2" i="29" s="1"/>
  <c r="C13" i="14"/>
  <c r="F2" i="29" s="1"/>
  <c r="C13" i="12"/>
  <c r="J2" i="29" s="1"/>
  <c r="C13" i="9"/>
  <c r="P2" i="29" s="1"/>
  <c r="C13" i="8"/>
  <c r="T2" i="29" s="1"/>
  <c r="C13" i="19"/>
  <c r="C5" i="29" s="1"/>
  <c r="C13" i="21"/>
  <c r="G5" i="29" s="1"/>
  <c r="C13" i="23"/>
  <c r="K5" i="29" s="1"/>
  <c r="C13" i="25"/>
  <c r="O5" i="29" s="1"/>
  <c r="C13" i="27"/>
  <c r="S5" i="29" s="1"/>
  <c r="C13" i="15"/>
  <c r="D2" i="29" s="1"/>
  <c r="C13" i="13"/>
  <c r="H2" i="29" s="1"/>
  <c r="C13" i="11"/>
  <c r="L2" i="29" s="1"/>
  <c r="C13" i="10"/>
  <c r="N2" i="29" s="1"/>
  <c r="C13" i="17"/>
  <c r="R2" i="29" s="1"/>
  <c r="C13" i="18"/>
  <c r="A5" i="29" s="1"/>
  <c r="C13" i="20"/>
  <c r="E5" i="29" s="1"/>
  <c r="C13" i="22"/>
  <c r="I5" i="29" s="1"/>
  <c r="C13" i="24"/>
  <c r="M5" i="29" s="1"/>
  <c r="C13" i="26"/>
  <c r="Q5" i="29" s="1"/>
  <c r="C13" i="28"/>
  <c r="AE5" i="29" s="1"/>
</calcChain>
</file>

<file path=xl/sharedStrings.xml><?xml version="1.0" encoding="utf-8"?>
<sst xmlns="http://schemas.openxmlformats.org/spreadsheetml/2006/main" count="559" uniqueCount="165">
  <si>
    <t>Under "Accomplished this week"</t>
  </si>
  <si>
    <t>Under "Planned for next week"</t>
  </si>
  <si>
    <t>Under "Issues"</t>
  </si>
  <si>
    <t>Enter any unexpected problems you encountered</t>
  </si>
  <si>
    <t>Enter any issues that require discussion with your team</t>
  </si>
  <si>
    <t>May need help coding error-handling subsystem</t>
  </si>
  <si>
    <t>Enter unfinished tasks from this week that you will continue next week</t>
  </si>
  <si>
    <t>Enter other planned tasks for next week</t>
  </si>
  <si>
    <t>TOTAL TIME</t>
  </si>
  <si>
    <t>EST</t>
  </si>
  <si>
    <t>ACT</t>
  </si>
  <si>
    <t>Instructions</t>
  </si>
  <si>
    <t>Accomplished this week</t>
  </si>
  <si>
    <t>Planned for next week</t>
  </si>
  <si>
    <t>Issues</t>
  </si>
  <si>
    <t>Task</t>
  </si>
  <si>
    <t>Done?</t>
  </si>
  <si>
    <t>Y</t>
  </si>
  <si>
    <t>Hard disk on my computer died, had to restore from backup</t>
  </si>
  <si>
    <t>Team is having trouble finding time to meet together</t>
  </si>
  <si>
    <t>At the end of each week:</t>
  </si>
  <si>
    <t>Add any other tasks you worked on this week</t>
  </si>
  <si>
    <t>Your Name:</t>
  </si>
  <si>
    <t>Tasks and estimates will copy to next week's accomplished section</t>
  </si>
  <si>
    <t>Make sure planned tasks from last week copied correctly with estimated times</t>
  </si>
  <si>
    <t>First Term - Week 1</t>
  </si>
  <si>
    <t>First Term - Week 2</t>
  </si>
  <si>
    <t>First Term - Week 3</t>
  </si>
  <si>
    <t>First Term - Week 4</t>
  </si>
  <si>
    <t>First Term - Week 5</t>
  </si>
  <si>
    <t>First Term - Week 6</t>
  </si>
  <si>
    <t>First Term - Week 7</t>
  </si>
  <si>
    <t>First Term - Week 8</t>
  </si>
  <si>
    <t>First Term - Week 9</t>
  </si>
  <si>
    <t>First Term - Week 10</t>
  </si>
  <si>
    <t>First Term - Finals Week</t>
  </si>
  <si>
    <t>Second Term - Finals Week</t>
  </si>
  <si>
    <t>Second Term - Week 10</t>
  </si>
  <si>
    <t>Second Term - Week 9</t>
  </si>
  <si>
    <t>Second Term - Week 8</t>
  </si>
  <si>
    <t>Second Term - Week 7</t>
  </si>
  <si>
    <t>Second Term - Week 6</t>
  </si>
  <si>
    <t>Second Term - Week 5</t>
  </si>
  <si>
    <t>Second Term - Week 4</t>
  </si>
  <si>
    <t>Second Term - Week 3</t>
  </si>
  <si>
    <t>Second Term - Week 2</t>
  </si>
  <si>
    <t>Second Term - Week 1</t>
  </si>
  <si>
    <t>t2-1a</t>
  </si>
  <si>
    <t>t2-1e</t>
  </si>
  <si>
    <t>t2-2e</t>
  </si>
  <si>
    <t>t2-2a</t>
  </si>
  <si>
    <t>t2-3e</t>
  </si>
  <si>
    <t>t2-3a</t>
  </si>
  <si>
    <t>t2-4e</t>
  </si>
  <si>
    <t>t2-4a</t>
  </si>
  <si>
    <t>t2-5e</t>
  </si>
  <si>
    <t>t2-5a</t>
  </si>
  <si>
    <t>t2-6e</t>
  </si>
  <si>
    <t>t2-6a</t>
  </si>
  <si>
    <t>t2-7e</t>
  </si>
  <si>
    <t>t2-7a</t>
  </si>
  <si>
    <t>t2-8e</t>
  </si>
  <si>
    <t>t2-8a</t>
  </si>
  <si>
    <t>t2-9e</t>
  </si>
  <si>
    <t>t2-9a</t>
  </si>
  <si>
    <t>t2-10e</t>
  </si>
  <si>
    <t>t2-10a</t>
  </si>
  <si>
    <t>t2-fe</t>
  </si>
  <si>
    <t>t2-fa</t>
  </si>
  <si>
    <t>t1-1a</t>
  </si>
  <si>
    <t>t1-2e</t>
  </si>
  <si>
    <t>t1-2a</t>
  </si>
  <si>
    <t>t1-3e</t>
  </si>
  <si>
    <t>t1-3a</t>
  </si>
  <si>
    <t>t1-4e</t>
  </si>
  <si>
    <t>t1-4a</t>
  </si>
  <si>
    <t>t1-5e</t>
  </si>
  <si>
    <t>t1-5a</t>
  </si>
  <si>
    <t>t1-6e</t>
  </si>
  <si>
    <t>t1-6a</t>
  </si>
  <si>
    <t>t1-7e</t>
  </si>
  <si>
    <t>t1-7a</t>
  </si>
  <si>
    <t>t1-8e</t>
  </si>
  <si>
    <t>t1-8a</t>
  </si>
  <si>
    <t>t1-9e</t>
  </si>
  <si>
    <t>t1-9a</t>
  </si>
  <si>
    <t>t1-10e</t>
  </si>
  <si>
    <t>t1-10a</t>
  </si>
  <si>
    <t>wt1-fe</t>
  </si>
  <si>
    <t>t1-fa</t>
  </si>
  <si>
    <t>Estimate the time you will spend on each task.  Estimate your time in minutes or hours down to the 1/4 hour.</t>
  </si>
  <si>
    <t>Enter your name above.</t>
  </si>
  <si>
    <t>Attended expectations talk</t>
  </si>
  <si>
    <t>Prepared for first meeting with sponsor</t>
  </si>
  <si>
    <t>Met with sponsor</t>
  </si>
  <si>
    <t>Researched webservices</t>
  </si>
  <si>
    <t>Team meeting to assign initial roles and responsibilities</t>
  </si>
  <si>
    <t>Regular team meeting</t>
  </si>
  <si>
    <t>Meeting with project sponsor</t>
  </si>
  <si>
    <t>Write draft synopsis with Kate</t>
  </si>
  <si>
    <t>Look for webservices tutorials and work through them</t>
  </si>
  <si>
    <t>Work with Adam to make list of requirements questions</t>
  </si>
  <si>
    <t>Fill in the actual amount of time spent on each task and indicate whether it is done.</t>
  </si>
  <si>
    <t>Teams seem to relate better to times in hours down to the 1/4 hour, but feel free to use minutes if that has more meaning to you.</t>
  </si>
  <si>
    <t>Isioma Nnodum</t>
  </si>
  <si>
    <t>6/17 Agenda</t>
  </si>
  <si>
    <t>Tuesday Meeting</t>
  </si>
  <si>
    <t>Thursday Meeting</t>
  </si>
  <si>
    <t>Setting Up the Asana Workspace</t>
  </si>
  <si>
    <t>Updating resume and uploading it to GDrive</t>
  </si>
  <si>
    <t>6/24 Agenda</t>
  </si>
  <si>
    <t>Monday Meeting</t>
  </si>
  <si>
    <t>Preparing Skeleton Project</t>
  </si>
  <si>
    <t>Second Term - Week 11</t>
  </si>
  <si>
    <t>Second Term - Week 12</t>
  </si>
  <si>
    <t>Second Term - Week 13</t>
  </si>
  <si>
    <t>Second Term - Week 14</t>
  </si>
  <si>
    <t>Second Term - Week 15</t>
  </si>
  <si>
    <t>t2-11e</t>
  </si>
  <si>
    <t>t2-11a</t>
  </si>
  <si>
    <t>t2-12e</t>
  </si>
  <si>
    <t>t2-12a</t>
  </si>
  <si>
    <t>t2-13e</t>
  </si>
  <si>
    <t>t2-13a</t>
  </si>
  <si>
    <t>t2-14e</t>
  </si>
  <si>
    <t>t2-14a</t>
  </si>
  <si>
    <t>t2-15e</t>
  </si>
  <si>
    <t>t2-15a</t>
  </si>
  <si>
    <t>Team Meeting</t>
  </si>
  <si>
    <t>Sponsor Meeting</t>
  </si>
  <si>
    <t>Updated bootstrap buttons and templates to use css grid</t>
  </si>
  <si>
    <t>Isioma: 
- Code improvements
- - Improved file uploads
- - State transition flow
- Deploying application</t>
  </si>
  <si>
    <t xml:space="preserve">Code Improvements </t>
  </si>
  <si>
    <t>Add students to class</t>
  </si>
  <si>
    <t>Isioma: Identifying the reason Alex's delete request didn't work</t>
  </si>
  <si>
    <t>Isioma:
Refactored project to use latest versions of the core controllers, models and processes
Cleaned up states and controllers directories and definitions
Added ability to login and and logout of the application
Updated application UI to better use bootstrap components
Sending update email to team</t>
  </si>
  <si>
    <t>Added factories module, model factory, endpoint factory, student serv​ice,​ ​and program service. Added student service to create student form and
A​​dded parts of program service to the add program controller.
Added 404 page.
Added data binding to create student form and updated binding in add​ ​program form.​</t>
  </si>
  <si>
    <t>Built Web demo deployment for paul</t>
  </si>
  <si>
    <t>Began writing Wizard Factory and Services.
Began integrating with student create controller</t>
  </si>
  <si>
    <t>Add client facades for backend model apis</t>
  </si>
  <si>
    <t>Wrapped up initial iteration of wizard factory and service
Added ng-grid to bower config</t>
  </si>
  <si>
    <t>Adding support for adding students to class. 
Code Improvements</t>
  </si>
  <si>
    <t>Started development of installer</t>
  </si>
  <si>
    <t>Application Installer</t>
  </si>
  <si>
    <t xml:space="preserve">Continued development of application installer
- - Improved post installer script
- - Looks for mongodb service and installs one if not found
- - Added node windows service integration so application can be run as a windows service.
- - Updated installer
</t>
  </si>
  <si>
    <t>Preparing and testing the installer</t>
  </si>
  <si>
    <t>Making changes to the installer and updating the live application</t>
  </si>
  <si>
    <t>Updating the application installer and sending to Paul</t>
  </si>
  <si>
    <t>Import Students from CSV</t>
  </si>
  <si>
    <t>Began adding support for importing students from a csv file</t>
  </si>
  <si>
    <t>Poster Work</t>
  </si>
  <si>
    <t>Worked on Import Students from CSV feature 
Completed Import Students from CSV</t>
  </si>
  <si>
    <t>Updates to the application installer</t>
  </si>
  <si>
    <t>Fixed issues with the project poster and resubmitted to the printer</t>
  </si>
  <si>
    <t>Yes</t>
  </si>
  <si>
    <t>Development of export students data</t>
  </si>
  <si>
    <t>Development of export program data</t>
  </si>
  <si>
    <t>export class data</t>
  </si>
  <si>
    <t>export workshop data</t>
  </si>
  <si>
    <t>export attendance data</t>
  </si>
  <si>
    <t>export rank data</t>
  </si>
  <si>
    <t>Team meeting</t>
  </si>
  <si>
    <t>Work on technical report</t>
  </si>
  <si>
    <t>Complete export features</t>
  </si>
  <si>
    <t>Compile all project files</t>
  </si>
</sst>
</file>

<file path=xl/styles.xml><?xml version="1.0" encoding="utf-8"?>
<styleSheet xmlns="http://schemas.openxmlformats.org/spreadsheetml/2006/main">
  <fonts count="6">
    <font>
      <sz val="10"/>
      <name val="Arial"/>
    </font>
    <font>
      <b/>
      <sz val="10"/>
      <name val="Arial"/>
      <family val="2"/>
    </font>
    <font>
      <sz val="8"/>
      <name val="Arial"/>
      <family val="2"/>
    </font>
    <font>
      <b/>
      <sz val="16"/>
      <name val="Arial"/>
      <family val="2"/>
    </font>
    <font>
      <b/>
      <sz val="12"/>
      <name val="Arial"/>
      <family val="2"/>
    </font>
    <font>
      <sz val="10"/>
      <name val="Arial"/>
      <family val="2"/>
    </font>
  </fonts>
  <fills count="2">
    <fill>
      <patternFill patternType="none"/>
    </fill>
    <fill>
      <patternFill patternType="gray125"/>
    </fill>
  </fills>
  <borders count="4">
    <border>
      <left/>
      <right/>
      <top/>
      <bottom/>
      <diagonal/>
    </border>
    <border>
      <left style="medium">
        <color indexed="16"/>
      </left>
      <right style="medium">
        <color indexed="16"/>
      </right>
      <top style="medium">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s>
  <cellStyleXfs count="1">
    <xf numFmtId="0" fontId="0" fillId="0" borderId="0"/>
  </cellStyleXfs>
  <cellXfs count="20">
    <xf numFmtId="0" fontId="0" fillId="0" borderId="0" xfId="0"/>
    <xf numFmtId="0" fontId="1" fillId="0" borderId="0" xfId="0" applyFont="1"/>
    <xf numFmtId="0" fontId="0" fillId="0" borderId="0" xfId="0" applyAlignment="1">
      <alignment horizontal="left"/>
    </xf>
    <xf numFmtId="0" fontId="3" fillId="0" borderId="0" xfId="0" applyFont="1" applyAlignment="1">
      <alignment horizontal="left"/>
    </xf>
    <xf numFmtId="0" fontId="3" fillId="0" borderId="0" xfId="0" applyFont="1"/>
    <xf numFmtId="0" fontId="4" fillId="0" borderId="0" xfId="0" applyFont="1" applyAlignment="1">
      <alignment horizontal="left"/>
    </xf>
    <xf numFmtId="0" fontId="4" fillId="0" borderId="0" xfId="0" applyFont="1"/>
    <xf numFmtId="0" fontId="0" fillId="0" borderId="0" xfId="0" applyAlignment="1">
      <alignment horizontal="right"/>
    </xf>
    <xf numFmtId="0" fontId="0" fillId="0" borderId="0" xfId="0" applyAlignment="1">
      <alignment wrapText="1"/>
    </xf>
    <xf numFmtId="0" fontId="0" fillId="0" borderId="1" xfId="0" applyBorder="1"/>
    <xf numFmtId="0" fontId="0" fillId="0" borderId="2" xfId="0" applyBorder="1"/>
    <xf numFmtId="0" fontId="0" fillId="0" borderId="3" xfId="0" applyBorder="1"/>
    <xf numFmtId="2" fontId="0" fillId="0" borderId="1" xfId="0" applyNumberFormat="1" applyBorder="1"/>
    <xf numFmtId="2" fontId="0" fillId="0" borderId="2" xfId="0" applyNumberFormat="1" applyBorder="1"/>
    <xf numFmtId="2" fontId="0" fillId="0" borderId="0" xfId="0" applyNumberFormat="1"/>
    <xf numFmtId="2" fontId="0" fillId="0" borderId="3" xfId="0" applyNumberFormat="1" applyBorder="1"/>
    <xf numFmtId="2" fontId="0" fillId="0" borderId="1" xfId="0" applyNumberFormat="1" applyFill="1" applyBorder="1"/>
    <xf numFmtId="2" fontId="0" fillId="0" borderId="2" xfId="0" applyNumberFormat="1" applyFill="1" applyBorder="1"/>
    <xf numFmtId="2" fontId="0" fillId="0" borderId="3" xfId="0" applyNumberFormat="1" applyFill="1" applyBorder="1"/>
    <xf numFmtId="0" fontId="5"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C18"/>
  <sheetViews>
    <sheetView zoomScaleNormal="100" workbookViewId="0">
      <selection activeCell="B1" sqref="B1"/>
    </sheetView>
  </sheetViews>
  <sheetFormatPr defaultColWidth="11.42578125" defaultRowHeight="12.75"/>
  <cols>
    <col min="1" max="1" width="11.42578125" customWidth="1"/>
    <col min="2" max="2" width="18" customWidth="1"/>
    <col min="3" max="3" width="65" customWidth="1"/>
  </cols>
  <sheetData>
    <row r="1" spans="1:3">
      <c r="A1" t="s">
        <v>22</v>
      </c>
      <c r="B1" s="7" t="s">
        <v>104</v>
      </c>
    </row>
    <row r="3" spans="1:3">
      <c r="A3" s="1" t="s">
        <v>11</v>
      </c>
    </row>
    <row r="4" spans="1:3">
      <c r="A4" t="s">
        <v>91</v>
      </c>
    </row>
    <row r="5" spans="1:3">
      <c r="A5" t="s">
        <v>20</v>
      </c>
    </row>
    <row r="6" spans="1:3">
      <c r="B6" t="s">
        <v>0</v>
      </c>
    </row>
    <row r="7" spans="1:3" ht="25.5">
      <c r="C7" s="8" t="s">
        <v>24</v>
      </c>
    </row>
    <row r="8" spans="1:3" ht="25.5">
      <c r="C8" s="8" t="s">
        <v>102</v>
      </c>
    </row>
    <row r="9" spans="1:3">
      <c r="C9" t="s">
        <v>21</v>
      </c>
    </row>
    <row r="10" spans="1:3" ht="25.5">
      <c r="C10" s="8" t="s">
        <v>103</v>
      </c>
    </row>
    <row r="11" spans="1:3">
      <c r="B11" t="s">
        <v>1</v>
      </c>
    </row>
    <row r="12" spans="1:3">
      <c r="C12" t="s">
        <v>6</v>
      </c>
    </row>
    <row r="13" spans="1:3">
      <c r="C13" t="s">
        <v>7</v>
      </c>
    </row>
    <row r="14" spans="1:3" ht="25.5">
      <c r="C14" s="8" t="s">
        <v>90</v>
      </c>
    </row>
    <row r="15" spans="1:3">
      <c r="C15" t="s">
        <v>23</v>
      </c>
    </row>
    <row r="16" spans="1:3">
      <c r="B16" t="s">
        <v>2</v>
      </c>
    </row>
    <row r="17" spans="3:3">
      <c r="C17" t="s">
        <v>3</v>
      </c>
    </row>
    <row r="18" spans="3:3">
      <c r="C18" t="s">
        <v>4</v>
      </c>
    </row>
  </sheetData>
  <phoneticPr fontId="2" type="noConversion"/>
  <pageMargins left="0.75" right="0.75" top="1" bottom="1" header="0.5" footer="0.5"/>
  <pageSetup paperSize="0"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sheetPr codeName="Sheet24"/>
  <dimension ref="A1:D30"/>
  <sheetViews>
    <sheetView workbookViewId="0">
      <selection activeCell="D4" sqref="D4"/>
    </sheetView>
  </sheetViews>
  <sheetFormatPr defaultColWidth="11.42578125" defaultRowHeight="12.75"/>
  <cols>
    <col min="1" max="3" width="6" customWidth="1"/>
    <col min="4" max="4" width="59.7109375" customWidth="1"/>
  </cols>
  <sheetData>
    <row r="1" spans="1:4" s="6" customFormat="1" ht="20.25">
      <c r="A1" s="5"/>
      <c r="B1" s="5"/>
      <c r="C1" s="5"/>
      <c r="D1" s="3" t="s">
        <v>25</v>
      </c>
    </row>
    <row r="2" spans="1:4">
      <c r="A2" s="2"/>
      <c r="B2" s="2"/>
      <c r="C2" s="2"/>
      <c r="D2" s="2"/>
    </row>
    <row r="3" spans="1:4" s="6" customFormat="1" ht="20.25">
      <c r="A3" s="5"/>
      <c r="B3" s="5"/>
      <c r="C3" s="5"/>
      <c r="D3" s="3" t="s">
        <v>12</v>
      </c>
    </row>
    <row r="4" spans="1:4" s="1" customFormat="1" ht="13.5" thickBot="1">
      <c r="A4" s="1" t="s">
        <v>16</v>
      </c>
      <c r="B4" s="1" t="s">
        <v>10</v>
      </c>
      <c r="C4" s="1" t="s">
        <v>9</v>
      </c>
      <c r="D4" s="1" t="s">
        <v>15</v>
      </c>
    </row>
    <row r="5" spans="1:4">
      <c r="A5" s="9" t="s">
        <v>17</v>
      </c>
      <c r="B5" s="12">
        <v>0.5</v>
      </c>
      <c r="D5" t="s">
        <v>92</v>
      </c>
    </row>
    <row r="6" spans="1:4">
      <c r="A6" s="10" t="s">
        <v>17</v>
      </c>
      <c r="B6" s="13">
        <v>1</v>
      </c>
      <c r="D6" t="s">
        <v>93</v>
      </c>
    </row>
    <row r="7" spans="1:4">
      <c r="A7" s="10" t="s">
        <v>17</v>
      </c>
      <c r="B7" s="13">
        <v>1.75</v>
      </c>
      <c r="D7" t="s">
        <v>94</v>
      </c>
    </row>
    <row r="8" spans="1:4">
      <c r="A8" s="10" t="s">
        <v>17</v>
      </c>
      <c r="B8" s="13">
        <v>5.25</v>
      </c>
      <c r="D8" t="s">
        <v>95</v>
      </c>
    </row>
    <row r="9" spans="1:4">
      <c r="A9" s="10" t="s">
        <v>17</v>
      </c>
      <c r="B9" s="13">
        <v>2</v>
      </c>
      <c r="D9" t="s">
        <v>96</v>
      </c>
    </row>
    <row r="10" spans="1:4">
      <c r="A10" s="10"/>
      <c r="B10" s="13"/>
    </row>
    <row r="11" spans="1:4">
      <c r="A11" s="10"/>
      <c r="B11" s="13"/>
    </row>
    <row r="12" spans="1:4" ht="13.5" thickBot="1">
      <c r="A12" s="11"/>
      <c r="B12" s="15"/>
    </row>
    <row r="13" spans="1:4">
      <c r="B13" s="14">
        <f>SUM(B5:B12)</f>
        <v>10.5</v>
      </c>
      <c r="C13">
        <f>SUM(C5:C12)</f>
        <v>0</v>
      </c>
      <c r="D13" t="s">
        <v>8</v>
      </c>
    </row>
    <row r="15" spans="1:4" s="6" customFormat="1" ht="20.25">
      <c r="A15" s="5"/>
      <c r="B15" s="5"/>
      <c r="C15" s="5"/>
      <c r="D15" s="3" t="s">
        <v>13</v>
      </c>
    </row>
    <row r="16" spans="1:4" s="1" customFormat="1" ht="13.5" thickBot="1">
      <c r="C16" s="1" t="s">
        <v>9</v>
      </c>
      <c r="D16" s="1" t="s">
        <v>15</v>
      </c>
    </row>
    <row r="17" spans="3:4">
      <c r="C17" s="12">
        <v>2</v>
      </c>
      <c r="D17" t="s">
        <v>97</v>
      </c>
    </row>
    <row r="18" spans="3:4">
      <c r="C18" s="13">
        <v>2</v>
      </c>
      <c r="D18" t="s">
        <v>98</v>
      </c>
    </row>
    <row r="19" spans="3:4">
      <c r="C19" s="13">
        <v>1</v>
      </c>
      <c r="D19" t="s">
        <v>99</v>
      </c>
    </row>
    <row r="20" spans="3:4">
      <c r="C20" s="13">
        <v>4</v>
      </c>
      <c r="D20" t="s">
        <v>100</v>
      </c>
    </row>
    <row r="21" spans="3:4">
      <c r="C21" s="13">
        <v>2.5</v>
      </c>
      <c r="D21" t="s">
        <v>101</v>
      </c>
    </row>
    <row r="22" spans="3:4">
      <c r="C22" s="13"/>
    </row>
    <row r="23" spans="3:4">
      <c r="C23" s="13"/>
    </row>
    <row r="24" spans="3:4" ht="13.5" thickBot="1">
      <c r="C24" s="15"/>
    </row>
    <row r="25" spans="3:4">
      <c r="C25" s="14">
        <f>SUM(C17:C24)</f>
        <v>11.5</v>
      </c>
      <c r="D25" t="s">
        <v>8</v>
      </c>
    </row>
    <row r="27" spans="3:4" s="6" customFormat="1" ht="20.25">
      <c r="D27" s="4" t="s">
        <v>14</v>
      </c>
    </row>
    <row r="28" spans="3:4">
      <c r="D28" t="s">
        <v>18</v>
      </c>
    </row>
    <row r="29" spans="3:4">
      <c r="D29" t="s">
        <v>19</v>
      </c>
    </row>
    <row r="30" spans="3:4">
      <c r="D30" t="s">
        <v>5</v>
      </c>
    </row>
  </sheetData>
  <phoneticPr fontId="2"/>
  <printOptions gridLines="1"/>
  <pageMargins left="0.75" right="0.75" top="1" bottom="1" header="0.5" footer="0.5"/>
  <pageSetup paperSize="0"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sheetPr codeName="Sheet2"/>
  <dimension ref="A1:D27"/>
  <sheetViews>
    <sheetView topLeftCell="A3" workbookViewId="0">
      <selection activeCell="D35" sqref="D35"/>
    </sheetView>
  </sheetViews>
  <sheetFormatPr defaultColWidth="11.42578125" defaultRowHeight="12.75"/>
  <cols>
    <col min="1" max="1" width="6.28515625" customWidth="1"/>
    <col min="2" max="3" width="6" customWidth="1"/>
    <col min="4" max="4" width="59.7109375" customWidth="1"/>
  </cols>
  <sheetData>
    <row r="1" spans="1:4" s="4" customFormat="1" ht="20.25">
      <c r="A1" s="3"/>
      <c r="B1" s="3"/>
      <c r="C1" s="3"/>
      <c r="D1" s="3" t="s">
        <v>25</v>
      </c>
    </row>
    <row r="2" spans="1:4">
      <c r="A2" s="2"/>
      <c r="B2" s="2"/>
      <c r="C2" s="2"/>
      <c r="D2" s="2"/>
    </row>
    <row r="3" spans="1:4" s="4" customFormat="1" ht="20.25">
      <c r="A3" s="3"/>
      <c r="B3" s="3"/>
      <c r="C3" s="3"/>
      <c r="D3" s="3" t="s">
        <v>12</v>
      </c>
    </row>
    <row r="4" spans="1:4" s="1" customFormat="1" ht="13.5" thickBot="1">
      <c r="A4" s="1" t="s">
        <v>16</v>
      </c>
      <c r="B4" s="1" t="s">
        <v>10</v>
      </c>
      <c r="D4" s="1" t="s">
        <v>15</v>
      </c>
    </row>
    <row r="5" spans="1:4">
      <c r="A5" s="9"/>
      <c r="B5" s="12">
        <v>1.5</v>
      </c>
      <c r="D5" s="19" t="s">
        <v>106</v>
      </c>
    </row>
    <row r="6" spans="1:4">
      <c r="A6" s="10"/>
      <c r="B6" s="13">
        <v>1.25</v>
      </c>
      <c r="D6" s="19" t="s">
        <v>107</v>
      </c>
    </row>
    <row r="7" spans="1:4">
      <c r="A7" s="10"/>
      <c r="B7" s="13">
        <v>3</v>
      </c>
      <c r="D7" s="19" t="s">
        <v>108</v>
      </c>
    </row>
    <row r="8" spans="1:4">
      <c r="A8" s="10"/>
      <c r="B8" s="13">
        <v>0.5</v>
      </c>
      <c r="C8" s="14" t="str">
        <f>IF(ISBLANK('1-Wk2'!C23),"",'1-Wk2'!C23)</f>
        <v/>
      </c>
      <c r="D8" s="19" t="s">
        <v>109</v>
      </c>
    </row>
    <row r="9" spans="1:4">
      <c r="A9" s="10"/>
    </row>
    <row r="10" spans="1:4">
      <c r="A10" s="10"/>
    </row>
    <row r="11" spans="1:4">
      <c r="A11" s="10"/>
    </row>
    <row r="12" spans="1:4" ht="13.5" thickBot="1">
      <c r="A12" s="11"/>
    </row>
    <row r="13" spans="1:4">
      <c r="B13" s="14">
        <f>SUM(B6:B9)</f>
        <v>4.75</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rintOptions gridLines="1"/>
  <pageMargins left="0.75" right="0.75" top="1" bottom="1" header="0.5" footer="0.5"/>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sheetPr codeName="Sheet3"/>
  <dimension ref="A1:D27"/>
  <sheetViews>
    <sheetView workbookViewId="0">
      <selection activeCell="D7" sqref="D7"/>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26</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v>1.92</v>
      </c>
      <c r="C5" s="14" t="str">
        <f>IF(ISBLANK('1-Wk1'!C17),"",'1-Wk1'!C17)</f>
        <v/>
      </c>
      <c r="D5" s="19" t="s">
        <v>106</v>
      </c>
    </row>
    <row r="6" spans="1:4">
      <c r="A6" s="10"/>
      <c r="B6" s="13">
        <v>1.92</v>
      </c>
      <c r="C6" s="14" t="str">
        <f>IF(ISBLANK('1-Wk1'!C18),"",'1-Wk1'!C18)</f>
        <v/>
      </c>
      <c r="D6" s="19" t="s">
        <v>107</v>
      </c>
    </row>
    <row r="7" spans="1:4">
      <c r="A7" s="10"/>
      <c r="B7" s="13"/>
      <c r="C7" s="14" t="str">
        <f>IF(ISBLANK('1-Wk1'!C19),"",'1-Wk1'!C19)</f>
        <v/>
      </c>
      <c r="D7" t="str">
        <f>IF(ISBLANK('1-Wk1'!D19),"",'1-Wk1'!D19)</f>
        <v/>
      </c>
    </row>
    <row r="8" spans="1:4">
      <c r="A8" s="10"/>
      <c r="B8" s="13"/>
      <c r="C8" s="14" t="str">
        <f>IF(ISBLANK('1-Wk1'!C20),"",'1-Wk1'!C20)</f>
        <v/>
      </c>
      <c r="D8" t="str">
        <f>IF(ISBLANK('1-Wk1'!D20),"",'1-Wk1'!D20)</f>
        <v/>
      </c>
    </row>
    <row r="9" spans="1:4">
      <c r="A9" s="10"/>
      <c r="B9" s="13"/>
      <c r="C9" s="14" t="str">
        <f>IF(ISBLANK('1-Wk1'!C21),"",'1-Wk1'!C21)</f>
        <v/>
      </c>
      <c r="D9" t="str">
        <f>IF(ISBLANK('1-Wk1'!D21),"",'1-Wk1'!D21)</f>
        <v/>
      </c>
    </row>
    <row r="10" spans="1:4">
      <c r="A10" s="10"/>
      <c r="B10" s="13"/>
      <c r="C10" s="14" t="str">
        <f>IF(ISBLANK('1-Wk1'!C22),"",'1-Wk1'!C22)</f>
        <v/>
      </c>
      <c r="D10" t="str">
        <f>IF(ISBLANK('1-Wk1'!D22),"",'1-Wk1'!D22)</f>
        <v/>
      </c>
    </row>
    <row r="11" spans="1:4">
      <c r="A11" s="10"/>
      <c r="B11" s="13"/>
      <c r="C11" s="14" t="str">
        <f>IF(ISBLANK('1-Wk1'!C23),"",'1-Wk1'!C23)</f>
        <v/>
      </c>
      <c r="D11" t="str">
        <f>IF(ISBLANK('1-Wk1'!D23),"",'1-Wk1'!D23)</f>
        <v/>
      </c>
    </row>
    <row r="12" spans="1:4" ht="13.5" thickBot="1">
      <c r="A12" s="11"/>
      <c r="B12" s="15"/>
      <c r="C12" s="14" t="str">
        <f>IF(ISBLANK('1-Wk1'!C24),"",'1-Wk1'!C24)</f>
        <v/>
      </c>
      <c r="D12" t="str">
        <f>IF(ISBLANK('1-Wk1'!D24),"",'1-Wk1'!D24)</f>
        <v/>
      </c>
    </row>
    <row r="13" spans="1:4">
      <c r="B13" s="14">
        <f>SUM(B5:B12)</f>
        <v>3.84</v>
      </c>
      <c r="C13" s="14">
        <f>SUM(C5:C12)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4"/>
  <dimension ref="A1:D27"/>
  <sheetViews>
    <sheetView workbookViewId="0">
      <selection activeCell="B8" sqref="B8:D8"/>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27</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v>2</v>
      </c>
      <c r="D5" s="19" t="s">
        <v>105</v>
      </c>
    </row>
    <row r="6" spans="1:4">
      <c r="A6" s="10"/>
      <c r="B6" s="13">
        <f xml:space="preserve"> 1 + (55/60)</f>
        <v>1.9166666666666665</v>
      </c>
      <c r="D6" s="19" t="s">
        <v>106</v>
      </c>
    </row>
    <row r="7" spans="1:4">
      <c r="A7" s="10"/>
      <c r="B7" s="13">
        <v>1.92</v>
      </c>
      <c r="D7" s="19" t="s">
        <v>107</v>
      </c>
    </row>
    <row r="8" spans="1:4">
      <c r="A8" s="10"/>
    </row>
    <row r="9" spans="1:4">
      <c r="A9" s="10"/>
      <c r="B9" s="13"/>
      <c r="C9" s="14" t="str">
        <f>IF(ISBLANK('1-Wk2'!C21),"",'1-Wk2'!C21)</f>
        <v/>
      </c>
      <c r="D9" t="str">
        <f>IF(ISBLANK('1-Wk2'!D21),"",'1-Wk2'!D21)</f>
        <v/>
      </c>
    </row>
    <row r="10" spans="1:4">
      <c r="A10" s="10"/>
      <c r="B10" s="13"/>
      <c r="C10" s="14" t="str">
        <f>IF(ISBLANK('1-Wk2'!C22),"",'1-Wk2'!C22)</f>
        <v/>
      </c>
      <c r="D10" t="str">
        <f>IF(ISBLANK('1-Wk2'!D22),"",'1-Wk2'!D22)</f>
        <v/>
      </c>
    </row>
    <row r="11" spans="1:4">
      <c r="A11" s="10"/>
      <c r="B11" s="13"/>
      <c r="C11" s="14" t="str">
        <f>IF(ISBLANK('1-Wk2'!C23),"",'1-Wk2'!C23)</f>
        <v/>
      </c>
      <c r="D11" t="str">
        <f>IF(ISBLANK('1-Wk2'!D23),"",'1-Wk2'!D23)</f>
        <v/>
      </c>
    </row>
    <row r="12" spans="1:4" ht="13.5" thickBot="1">
      <c r="A12" s="11"/>
      <c r="B12" s="15"/>
      <c r="C12" s="14" t="str">
        <f>IF(ISBLANK('1-Wk2'!C24),"",'1-Wk2'!C24)</f>
        <v/>
      </c>
      <c r="D12" t="str">
        <f>IF(ISBLANK('1-Wk2'!D24),"",'1-Wk2'!D24)</f>
        <v/>
      </c>
    </row>
    <row r="13" spans="1:4">
      <c r="B13" s="14">
        <f>SUM(B5:B12)</f>
        <v>5.836666666666666</v>
      </c>
      <c r="C13" s="14">
        <f>SUM(C5:C12)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5"/>
  <dimension ref="A1:D27"/>
  <sheetViews>
    <sheetView workbookViewId="0">
      <selection activeCell="A8" sqref="A8:D8"/>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28</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v>1.92</v>
      </c>
      <c r="C5" s="14" t="str">
        <f>IF(ISBLANK('1-Wk3'!C17),"",'1-Wk3'!C17)</f>
        <v/>
      </c>
      <c r="D5" s="19" t="s">
        <v>106</v>
      </c>
    </row>
    <row r="6" spans="1:4">
      <c r="A6" s="10"/>
      <c r="B6" s="13">
        <v>1.92</v>
      </c>
      <c r="C6" s="14" t="str">
        <f>IF(ISBLANK('1-Wk3'!C18),"",'1-Wk3'!C18)</f>
        <v/>
      </c>
      <c r="D6" s="19" t="s">
        <v>107</v>
      </c>
    </row>
    <row r="7" spans="1:4">
      <c r="A7" s="10"/>
      <c r="B7" s="13">
        <v>1</v>
      </c>
      <c r="C7" s="14" t="str">
        <f>IF(ISBLANK('1-Wk3'!C19),"",'1-Wk3'!C19)</f>
        <v/>
      </c>
      <c r="D7" s="19" t="s">
        <v>110</v>
      </c>
    </row>
    <row r="8" spans="1:4">
      <c r="A8" s="10"/>
      <c r="B8" s="13"/>
      <c r="C8" s="14"/>
      <c r="D8" s="19"/>
    </row>
    <row r="9" spans="1:4">
      <c r="A9" s="10"/>
      <c r="B9" s="13"/>
      <c r="C9" s="14" t="str">
        <f>IF(ISBLANK('1-Wk3'!C21),"",'1-Wk3'!C21)</f>
        <v/>
      </c>
      <c r="D9" t="str">
        <f>IF(ISBLANK('1-Wk3'!D21),"",'1-Wk3'!D21)</f>
        <v/>
      </c>
    </row>
    <row r="10" spans="1:4">
      <c r="A10" s="10"/>
      <c r="B10" s="13"/>
      <c r="C10" s="14" t="str">
        <f>IF(ISBLANK('1-Wk3'!C22),"",'1-Wk3'!C22)</f>
        <v/>
      </c>
      <c r="D10" t="str">
        <f>IF(ISBLANK('1-Wk3'!D22),"",'1-Wk3'!D22)</f>
        <v/>
      </c>
    </row>
    <row r="11" spans="1:4">
      <c r="A11" s="10"/>
      <c r="B11" s="13"/>
      <c r="C11" s="14" t="str">
        <f>IF(ISBLANK('1-Wk3'!C23),"",'1-Wk3'!C23)</f>
        <v/>
      </c>
      <c r="D11" t="str">
        <f>IF(ISBLANK('1-Wk3'!D23),"",'1-Wk3'!D23)</f>
        <v/>
      </c>
    </row>
    <row r="12" spans="1:4" ht="13.5" thickBot="1">
      <c r="A12" s="11"/>
      <c r="B12" s="15"/>
      <c r="C12" s="14" t="str">
        <f>IF(ISBLANK('1-Wk3'!C24),"",'1-Wk3'!C24)</f>
        <v/>
      </c>
      <c r="D12" t="str">
        <f>IF(ISBLANK('1-Wk3'!D24),"",'1-Wk3'!D24)</f>
        <v/>
      </c>
    </row>
    <row r="13" spans="1:4">
      <c r="B13" s="14">
        <f>SUM(B5:B12)</f>
        <v>4.84</v>
      </c>
      <c r="C13" s="14">
        <f>SUM(C5:C12)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6"/>
  <dimension ref="A1:D27"/>
  <sheetViews>
    <sheetView workbookViewId="0">
      <selection activeCell="C26" sqref="C26"/>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29</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c r="C5" s="14" t="str">
        <f>IF(ISBLANK('1-Wk4'!C17),"",'1-Wk4'!C17)</f>
        <v/>
      </c>
      <c r="D5" t="str">
        <f>IF(ISBLANK('1-Wk4'!D17),"",'1-Wk4'!D17)</f>
        <v/>
      </c>
    </row>
    <row r="6" spans="1:4">
      <c r="A6" s="10"/>
      <c r="B6" s="13"/>
      <c r="C6" s="14" t="str">
        <f>IF(ISBLANK('1-Wk4'!C18),"",'1-Wk4'!C18)</f>
        <v/>
      </c>
      <c r="D6" t="str">
        <f>IF(ISBLANK('1-Wk4'!D18),"",'1-Wk4'!D18)</f>
        <v/>
      </c>
    </row>
    <row r="7" spans="1:4">
      <c r="A7" s="10"/>
      <c r="B7" s="13"/>
      <c r="C7" s="14" t="str">
        <f>IF(ISBLANK('1-Wk4'!C19),"",'1-Wk4'!C19)</f>
        <v/>
      </c>
      <c r="D7" t="str">
        <f>IF(ISBLANK('1-Wk4'!D19),"",'1-Wk4'!D19)</f>
        <v/>
      </c>
    </row>
    <row r="8" spans="1:4">
      <c r="A8" s="10"/>
      <c r="B8" s="13"/>
      <c r="C8" s="14" t="str">
        <f>IF(ISBLANK('1-Wk4'!C20),"",'1-Wk4'!C20)</f>
        <v/>
      </c>
      <c r="D8" t="str">
        <f>IF(ISBLANK('1-Wk4'!D20),"",'1-Wk4'!D20)</f>
        <v/>
      </c>
    </row>
    <row r="9" spans="1:4">
      <c r="A9" s="10"/>
      <c r="B9" s="13"/>
      <c r="C9" s="14" t="str">
        <f>IF(ISBLANK('1-Wk4'!C21),"",'1-Wk4'!C21)</f>
        <v/>
      </c>
      <c r="D9" t="str">
        <f>IF(ISBLANK('1-Wk4'!D21),"",'1-Wk4'!D21)</f>
        <v/>
      </c>
    </row>
    <row r="10" spans="1:4">
      <c r="A10" s="10"/>
      <c r="B10" s="13"/>
      <c r="C10" s="14" t="str">
        <f>IF(ISBLANK('1-Wk4'!C22),"",'1-Wk4'!C22)</f>
        <v/>
      </c>
      <c r="D10" t="str">
        <f>IF(ISBLANK('1-Wk4'!D22),"",'1-Wk4'!D22)</f>
        <v/>
      </c>
    </row>
    <row r="11" spans="1:4">
      <c r="A11" s="10"/>
      <c r="B11" s="13"/>
      <c r="C11" s="14" t="str">
        <f>IF(ISBLANK('1-Wk4'!C23),"",'1-Wk4'!C23)</f>
        <v/>
      </c>
      <c r="D11" t="str">
        <f>IF(ISBLANK('1-Wk4'!D23),"",'1-Wk4'!D23)</f>
        <v/>
      </c>
    </row>
    <row r="12" spans="1:4" ht="13.5" thickBot="1">
      <c r="A12" s="11"/>
      <c r="B12" s="15"/>
      <c r="C12" s="14" t="str">
        <f>IF(ISBLANK('1-Wk4'!C24),"",'1-Wk4'!C24)</f>
        <v/>
      </c>
      <c r="D12" t="str">
        <f>IF(ISBLANK('1-Wk4'!D24),"",'1-Wk4'!D24)</f>
        <v/>
      </c>
    </row>
    <row r="13" spans="1:4">
      <c r="B13" s="14">
        <f>SUM(B5:B12)</f>
        <v>0</v>
      </c>
      <c r="C13" s="14">
        <f>SUM(C5:C12)</f>
        <v>0</v>
      </c>
      <c r="D13" t="s">
        <v>8</v>
      </c>
    </row>
    <row r="15" spans="1:4" s="4" customFormat="1" ht="20.25">
      <c r="A15" s="3"/>
      <c r="B15" s="3"/>
      <c r="C15" s="3"/>
      <c r="D15" s="3" t="s">
        <v>13</v>
      </c>
    </row>
    <row r="16" spans="1:4" s="1" customFormat="1" ht="13.5" thickBot="1">
      <c r="C16" s="1" t="s">
        <v>9</v>
      </c>
      <c r="D16" s="1" t="s">
        <v>15</v>
      </c>
    </row>
    <row r="17" spans="3:4">
      <c r="C17" s="16"/>
    </row>
    <row r="18" spans="3:4">
      <c r="C18" s="17"/>
    </row>
    <row r="19" spans="3:4">
      <c r="C19" s="17"/>
    </row>
    <row r="20" spans="3:4">
      <c r="C20" s="17"/>
    </row>
    <row r="21" spans="3:4">
      <c r="C21" s="17"/>
    </row>
    <row r="22" spans="3:4">
      <c r="C22" s="17"/>
    </row>
    <row r="23" spans="3:4">
      <c r="C23" s="17"/>
    </row>
    <row r="24" spans="3:4" ht="13.5" thickBot="1">
      <c r="C24" s="18"/>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7"/>
  <dimension ref="A1:D27"/>
  <sheetViews>
    <sheetView workbookViewId="0">
      <selection activeCell="D52" sqref="D52"/>
    </sheetView>
  </sheetViews>
  <sheetFormatPr defaultColWidth="11.42578125" defaultRowHeight="12.75"/>
  <cols>
    <col min="1" max="1" width="6.42578125" customWidth="1"/>
    <col min="2" max="3" width="6" customWidth="1"/>
    <col min="4" max="4" width="59.7109375" customWidth="1"/>
  </cols>
  <sheetData>
    <row r="1" spans="1:4" s="4" customFormat="1" ht="20.25">
      <c r="A1" s="3"/>
      <c r="B1" s="3"/>
      <c r="C1" s="3"/>
      <c r="D1" s="3" t="s">
        <v>30</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ht="13.5" thickBot="1">
      <c r="A5" s="9"/>
      <c r="B5" s="12">
        <v>2</v>
      </c>
      <c r="C5" s="14" t="str">
        <f>IF(ISBLANK('1-Wk5'!C17),"",'1-Wk5'!C17)</f>
        <v/>
      </c>
      <c r="D5" s="19" t="s">
        <v>111</v>
      </c>
    </row>
    <row r="6" spans="1:4" ht="13.5" thickBot="1">
      <c r="A6" s="10"/>
      <c r="B6" s="12">
        <v>2</v>
      </c>
      <c r="C6" s="14" t="str">
        <f>IF(ISBLANK('1-Wk5'!C18),"",'1-Wk5'!C18)</f>
        <v/>
      </c>
      <c r="D6" s="19" t="s">
        <v>106</v>
      </c>
    </row>
    <row r="7" spans="1:4">
      <c r="A7" s="10"/>
      <c r="B7" s="12">
        <v>2</v>
      </c>
      <c r="C7" s="14" t="str">
        <f>IF(ISBLANK('1-Wk5'!C19),"",'1-Wk5'!C19)</f>
        <v/>
      </c>
      <c r="D7" s="19" t="s">
        <v>107</v>
      </c>
    </row>
    <row r="8" spans="1:4">
      <c r="A8" s="10"/>
      <c r="B8" s="13"/>
      <c r="C8" s="14" t="str">
        <f>IF(ISBLANK('1-Wk5'!C20),"",'1-Wk5'!C20)</f>
        <v/>
      </c>
      <c r="D8" t="str">
        <f>IF(ISBLANK('1-Wk5'!D20),"",'1-Wk5'!D20)</f>
        <v/>
      </c>
    </row>
    <row r="9" spans="1:4">
      <c r="A9" s="10"/>
      <c r="B9" s="13"/>
      <c r="C9" s="14" t="str">
        <f>IF(ISBLANK('1-Wk5'!C21),"",'1-Wk5'!C21)</f>
        <v/>
      </c>
      <c r="D9" t="str">
        <f>IF(ISBLANK('1-Wk5'!D21),"",'1-Wk5'!D21)</f>
        <v/>
      </c>
    </row>
    <row r="10" spans="1:4">
      <c r="A10" s="10"/>
      <c r="B10" s="13"/>
      <c r="C10" s="14" t="str">
        <f>IF(ISBLANK('1-Wk5'!C22),"",'1-Wk5'!C22)</f>
        <v/>
      </c>
      <c r="D10" t="str">
        <f>IF(ISBLANK('1-Wk5'!D22),"",'1-Wk5'!D22)</f>
        <v/>
      </c>
    </row>
    <row r="11" spans="1:4">
      <c r="A11" s="10"/>
      <c r="B11" s="13"/>
      <c r="C11" s="14" t="str">
        <f>IF(ISBLANK('1-Wk5'!C23),"",'1-Wk5'!C23)</f>
        <v/>
      </c>
      <c r="D11" t="str">
        <f>IF(ISBLANK('1-Wk5'!D23),"",'1-Wk5'!D23)</f>
        <v/>
      </c>
    </row>
    <row r="12" spans="1:4" ht="13.5" thickBot="1">
      <c r="A12" s="11"/>
      <c r="B12" s="15"/>
      <c r="C12" s="14" t="str">
        <f>IF(ISBLANK('1-Wk5'!C24),"",'1-Wk5'!C24)</f>
        <v/>
      </c>
      <c r="D12" t="str">
        <f>IF(ISBLANK('1-Wk5'!D24),"",'1-Wk5'!D24)</f>
        <v/>
      </c>
    </row>
    <row r="13" spans="1:4">
      <c r="B13" s="14">
        <f>SUM(B5:B12)</f>
        <v>6</v>
      </c>
      <c r="C13" s="14">
        <f>SUM(C5:C12)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codeName="Sheet8"/>
  <dimension ref="A1:D27"/>
  <sheetViews>
    <sheetView workbookViewId="0">
      <selection activeCell="B5" sqref="B5:D7"/>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31</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ht="13.5" thickBot="1">
      <c r="A5" s="9"/>
      <c r="B5" s="12">
        <v>2</v>
      </c>
      <c r="C5" s="14" t="str">
        <f>IF(ISBLANK('1-Wk5'!C17),"",'1-Wk5'!C17)</f>
        <v/>
      </c>
      <c r="D5" s="19" t="s">
        <v>111</v>
      </c>
    </row>
    <row r="6" spans="1:4" ht="13.5" thickBot="1">
      <c r="A6" s="10"/>
      <c r="B6" s="12">
        <v>2</v>
      </c>
      <c r="C6" s="14" t="str">
        <f>IF(ISBLANK('1-Wk5'!C18),"",'1-Wk5'!C18)</f>
        <v/>
      </c>
      <c r="D6" s="19" t="s">
        <v>106</v>
      </c>
    </row>
    <row r="7" spans="1:4">
      <c r="A7" s="10"/>
      <c r="B7" s="12">
        <v>2</v>
      </c>
      <c r="C7" s="14" t="str">
        <f>IF(ISBLANK('1-Wk5'!C19),"",'1-Wk5'!C19)</f>
        <v/>
      </c>
      <c r="D7" s="19" t="s">
        <v>107</v>
      </c>
    </row>
    <row r="8" spans="1:4">
      <c r="A8" s="10"/>
      <c r="B8" s="13"/>
      <c r="C8" s="14" t="str">
        <f>IF(ISBLANK('1-Wk6'!C20),"",'1-Wk6'!C20)</f>
        <v/>
      </c>
      <c r="D8" t="str">
        <f>IF(ISBLANK('1-Wk6'!D20),"",'1-Wk6'!D20)</f>
        <v/>
      </c>
    </row>
    <row r="9" spans="1:4">
      <c r="A9" s="10"/>
      <c r="B9" s="13"/>
      <c r="C9" s="14" t="str">
        <f>IF(ISBLANK('1-Wk6'!C21),"",'1-Wk6'!C21)</f>
        <v/>
      </c>
      <c r="D9" t="str">
        <f>IF(ISBLANK('1-Wk6'!D21),"",'1-Wk6'!D21)</f>
        <v/>
      </c>
    </row>
    <row r="10" spans="1:4">
      <c r="A10" s="10"/>
      <c r="B10" s="13"/>
      <c r="C10" s="14" t="str">
        <f>IF(ISBLANK('1-Wk6'!C22),"",'1-Wk6'!C22)</f>
        <v/>
      </c>
      <c r="D10" t="str">
        <f>IF(ISBLANK('1-Wk6'!D22),"",'1-Wk6'!D22)</f>
        <v/>
      </c>
    </row>
    <row r="11" spans="1:4">
      <c r="A11" s="10"/>
      <c r="B11" s="13"/>
      <c r="C11" s="14" t="str">
        <f>IF(ISBLANK('1-Wk6'!C23),"",'1-Wk6'!C23)</f>
        <v/>
      </c>
      <c r="D11" t="str">
        <f>IF(ISBLANK('1-Wk6'!D23),"",'1-Wk6'!D23)</f>
        <v/>
      </c>
    </row>
    <row r="12" spans="1:4" ht="13.5" thickBot="1">
      <c r="A12" s="11"/>
      <c r="B12" s="15"/>
      <c r="C12" s="14" t="str">
        <f>IF(ISBLANK('1-Wk6'!C24),"",'1-Wk6'!C24)</f>
        <v/>
      </c>
      <c r="D12" t="str">
        <f>IF(ISBLANK('1-Wk6'!D24),"",'1-Wk6'!D24)</f>
        <v/>
      </c>
    </row>
    <row r="13" spans="1:4">
      <c r="B13" s="14">
        <f>SUM(B5:B12)</f>
        <v>6</v>
      </c>
      <c r="C13" s="14">
        <f>SUM(C5:C12)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9"/>
  <dimension ref="A1:D27"/>
  <sheetViews>
    <sheetView workbookViewId="0">
      <selection activeCell="D30" sqref="D30"/>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32</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ht="13.5" thickBot="1">
      <c r="A5" s="9"/>
      <c r="B5" s="12">
        <v>2</v>
      </c>
      <c r="C5" s="14" t="str">
        <f>IF(ISBLANK('1-Wk5'!C18),"",'1-Wk5'!C18)</f>
        <v/>
      </c>
      <c r="D5" s="19" t="s">
        <v>106</v>
      </c>
    </row>
    <row r="6" spans="1:4">
      <c r="A6" s="10"/>
      <c r="B6" s="12">
        <v>2</v>
      </c>
      <c r="C6" s="14" t="str">
        <f>IF(ISBLANK('1-Wk5'!C19),"",'1-Wk5'!C19)</f>
        <v/>
      </c>
      <c r="D6" s="19" t="s">
        <v>107</v>
      </c>
    </row>
    <row r="7" spans="1:4">
      <c r="A7" s="10"/>
    </row>
    <row r="8" spans="1:4">
      <c r="A8" s="10"/>
      <c r="B8" s="13"/>
      <c r="C8" s="14" t="str">
        <f>IF(ISBLANK('1-Wk7'!C20),"",'1-Wk7'!C20)</f>
        <v/>
      </c>
      <c r="D8" t="str">
        <f>IF(ISBLANK('1-Wk7'!D20),"",'1-Wk7'!D20)</f>
        <v/>
      </c>
    </row>
    <row r="9" spans="1:4">
      <c r="A9" s="10"/>
      <c r="B9" s="13"/>
      <c r="C9" s="14" t="str">
        <f>IF(ISBLANK('1-Wk7'!C21),"",'1-Wk7'!C21)</f>
        <v/>
      </c>
      <c r="D9" t="str">
        <f>IF(ISBLANK('1-Wk7'!D21),"",'1-Wk7'!D21)</f>
        <v/>
      </c>
    </row>
    <row r="10" spans="1:4">
      <c r="A10" s="10"/>
      <c r="B10" s="13"/>
      <c r="C10" s="14" t="str">
        <f>IF(ISBLANK('1-Wk7'!C22),"",'1-Wk7'!C22)</f>
        <v/>
      </c>
      <c r="D10" t="str">
        <f>IF(ISBLANK('1-Wk7'!D22),"",'1-Wk7'!D22)</f>
        <v/>
      </c>
    </row>
    <row r="11" spans="1:4">
      <c r="A11" s="10"/>
      <c r="B11" s="13"/>
      <c r="C11" s="14" t="str">
        <f>IF(ISBLANK('1-Wk7'!C23),"",'1-Wk7'!C23)</f>
        <v/>
      </c>
      <c r="D11" t="str">
        <f>IF(ISBLANK('1-Wk7'!D23),"",'1-Wk7'!D23)</f>
        <v/>
      </c>
    </row>
    <row r="12" spans="1:4" ht="13.5" thickBot="1">
      <c r="A12" s="11"/>
      <c r="B12" s="15"/>
      <c r="C12" s="14" t="str">
        <f>IF(ISBLANK('1-Wk7'!C24),"",'1-Wk7'!C24)</f>
        <v/>
      </c>
      <c r="D12" t="str">
        <f>IF(ISBLANK('1-Wk7'!D24),"",'1-Wk7'!D24)</f>
        <v/>
      </c>
    </row>
    <row r="13" spans="1:4">
      <c r="B13" s="14">
        <f>SUM(B3:B12)</f>
        <v>4</v>
      </c>
      <c r="C13" s="14">
        <f>SUM(C3:C12)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codeName="Sheet10"/>
  <dimension ref="A1:D27"/>
  <sheetViews>
    <sheetView workbookViewId="0">
      <selection activeCell="B6" sqref="B6:D7"/>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33</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ht="13.5" thickBot="1">
      <c r="A5" s="9"/>
      <c r="B5">
        <v>2</v>
      </c>
      <c r="D5" s="19" t="s">
        <v>112</v>
      </c>
    </row>
    <row r="6" spans="1:4">
      <c r="A6" s="10"/>
      <c r="B6" s="12">
        <v>1.5</v>
      </c>
      <c r="C6" s="14" t="str">
        <f>IF(ISBLANK('1-Wk8'!C17),"",'1-Wk8'!C17)</f>
        <v/>
      </c>
      <c r="D6" s="19" t="s">
        <v>111</v>
      </c>
    </row>
    <row r="7" spans="1:4">
      <c r="A7" s="10"/>
      <c r="B7" s="13">
        <v>2</v>
      </c>
      <c r="C7" s="14" t="str">
        <f>IF(ISBLANK('1-Wk8'!C18),"",'1-Wk8'!C18)</f>
        <v/>
      </c>
      <c r="D7" s="19" t="s">
        <v>106</v>
      </c>
    </row>
    <row r="8" spans="1:4">
      <c r="A8" s="10"/>
      <c r="B8" s="13">
        <v>2</v>
      </c>
      <c r="C8" s="14" t="str">
        <f>IF(ISBLANK('1-Wk8'!C20),"",'1-Wk8'!C20)</f>
        <v/>
      </c>
      <c r="D8" s="19" t="s">
        <v>107</v>
      </c>
    </row>
    <row r="9" spans="1:4">
      <c r="A9" s="10"/>
      <c r="B9" s="13"/>
      <c r="C9" s="14" t="str">
        <f>IF(ISBLANK('1-Wk8'!C21),"",'1-Wk8'!C21)</f>
        <v/>
      </c>
      <c r="D9" t="str">
        <f>IF(ISBLANK('1-Wk8'!D21),"",'1-Wk8'!D21)</f>
        <v/>
      </c>
    </row>
    <row r="10" spans="1:4">
      <c r="A10" s="10"/>
      <c r="B10" s="13"/>
      <c r="C10" s="14" t="str">
        <f>IF(ISBLANK('1-Wk8'!C22),"",'1-Wk8'!C22)</f>
        <v/>
      </c>
      <c r="D10" t="str">
        <f>IF(ISBLANK('1-Wk8'!D22),"",'1-Wk8'!D22)</f>
        <v/>
      </c>
    </row>
    <row r="11" spans="1:4">
      <c r="A11" s="10"/>
      <c r="B11" s="13"/>
      <c r="C11" s="14" t="str">
        <f>IF(ISBLANK('1-Wk8'!C23),"",'1-Wk8'!C23)</f>
        <v/>
      </c>
      <c r="D11" t="str">
        <f>IF(ISBLANK('1-Wk8'!D23),"",'1-Wk8'!D23)</f>
        <v/>
      </c>
    </row>
    <row r="12" spans="1:4" ht="13.5" thickBot="1">
      <c r="A12" s="11"/>
      <c r="B12" s="15"/>
      <c r="C12" s="14" t="str">
        <f>IF(ISBLANK('1-Wk8'!C24),"",'1-Wk8'!C24)</f>
        <v/>
      </c>
      <c r="D12" t="str">
        <f>IF(ISBLANK('1-Wk8'!D24),"",'1-Wk8'!D24)</f>
        <v/>
      </c>
    </row>
    <row r="13" spans="1:4">
      <c r="B13" s="14">
        <f>SUM(B6:B12)</f>
        <v>5.5</v>
      </c>
      <c r="C13" s="14">
        <f>SUM(C6:C12)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1"/>
  <dimension ref="A1:D27"/>
  <sheetViews>
    <sheetView workbookViewId="0">
      <selection activeCell="D9" sqref="D9"/>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34</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v>1.5</v>
      </c>
      <c r="C5" s="14" t="str">
        <f>IF(ISBLANK('1-Wk8'!C16),"",'1-Wk8'!C16)</f>
        <v>EST</v>
      </c>
      <c r="D5" s="19" t="s">
        <v>111</v>
      </c>
    </row>
    <row r="6" spans="1:4">
      <c r="A6" s="10"/>
      <c r="B6" s="13">
        <v>2</v>
      </c>
      <c r="C6" s="14" t="str">
        <f>IF(ISBLANK('1-Wk8'!C17),"",'1-Wk8'!C17)</f>
        <v/>
      </c>
      <c r="D6" s="19" t="s">
        <v>106</v>
      </c>
    </row>
    <row r="7" spans="1:4">
      <c r="A7" s="10"/>
      <c r="B7" s="13"/>
      <c r="C7" s="14" t="str">
        <f>IF(ISBLANK('1-Wk9'!C19),"",'1-Wk9'!C19)</f>
        <v/>
      </c>
      <c r="D7" t="str">
        <f>IF(ISBLANK('1-Wk9'!D19),"",'1-Wk9'!D19)</f>
        <v/>
      </c>
    </row>
    <row r="8" spans="1:4">
      <c r="A8" s="10"/>
      <c r="B8" s="13"/>
      <c r="C8" s="14" t="str">
        <f>IF(ISBLANK('1-Wk9'!C20),"",'1-Wk9'!C20)</f>
        <v/>
      </c>
      <c r="D8" t="str">
        <f>IF(ISBLANK('1-Wk9'!D20),"",'1-Wk9'!D20)</f>
        <v/>
      </c>
    </row>
    <row r="9" spans="1:4">
      <c r="A9" s="10"/>
      <c r="B9" s="13"/>
      <c r="C9" s="14" t="str">
        <f>IF(ISBLANK('1-Wk9'!C21),"",'1-Wk9'!C21)</f>
        <v/>
      </c>
      <c r="D9" t="str">
        <f>IF(ISBLANK('1-Wk9'!D21),"",'1-Wk9'!D21)</f>
        <v/>
      </c>
    </row>
    <row r="10" spans="1:4">
      <c r="A10" s="10"/>
      <c r="B10" s="13"/>
      <c r="C10" s="14" t="str">
        <f>IF(ISBLANK('1-Wk9'!C22),"",'1-Wk9'!C22)</f>
        <v/>
      </c>
      <c r="D10" t="str">
        <f>IF(ISBLANK('1-Wk9'!D22),"",'1-Wk9'!D22)</f>
        <v/>
      </c>
    </row>
    <row r="11" spans="1:4">
      <c r="A11" s="10"/>
      <c r="B11" s="13"/>
      <c r="C11" s="14" t="str">
        <f>IF(ISBLANK('1-Wk9'!C23),"",'1-Wk9'!C23)</f>
        <v/>
      </c>
      <c r="D11" t="str">
        <f>IF(ISBLANK('1-Wk9'!D23),"",'1-Wk9'!D23)</f>
        <v/>
      </c>
    </row>
    <row r="12" spans="1:4" ht="13.5" thickBot="1">
      <c r="A12" s="11"/>
      <c r="B12" s="15"/>
      <c r="C12" s="14" t="str">
        <f>IF(ISBLANK('1-Wk9'!C24),"",'1-Wk9'!C24)</f>
        <v/>
      </c>
      <c r="D12" t="str">
        <f>IF(ISBLANK('1-Wk9'!D24),"",'1-Wk9'!D24)</f>
        <v/>
      </c>
    </row>
    <row r="13" spans="1:4">
      <c r="B13" s="14">
        <f>SUM(B5:B12)</f>
        <v>3.5</v>
      </c>
      <c r="C13" s="14">
        <f>SUM(C5:C12)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sheetPr codeName="Sheet12"/>
  <dimension ref="A1:D27"/>
  <sheetViews>
    <sheetView workbookViewId="0">
      <selection activeCell="C26" sqref="C26"/>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35</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c r="C5" s="14" t="str">
        <f>IF(ISBLANK('1-Wk10'!C17),"",'1-Wk10'!C17)</f>
        <v/>
      </c>
      <c r="D5" t="str">
        <f>IF(ISBLANK('1-Wk10'!D17),"",'1-Wk10'!D17)</f>
        <v/>
      </c>
    </row>
    <row r="6" spans="1:4">
      <c r="A6" s="10"/>
      <c r="B6" s="13"/>
      <c r="C6" s="14" t="str">
        <f>IF(ISBLANK('1-Wk10'!C18),"",'1-Wk10'!C18)</f>
        <v/>
      </c>
      <c r="D6" t="str">
        <f>IF(ISBLANK('1-Wk10'!D18),"",'1-Wk10'!D18)</f>
        <v/>
      </c>
    </row>
    <row r="7" spans="1:4">
      <c r="A7" s="10"/>
      <c r="B7" s="13"/>
      <c r="C7" s="14" t="str">
        <f>IF(ISBLANK('1-Wk10'!C19),"",'1-Wk10'!C19)</f>
        <v/>
      </c>
      <c r="D7" t="str">
        <f>IF(ISBLANK('1-Wk10'!D19),"",'1-Wk10'!D19)</f>
        <v/>
      </c>
    </row>
    <row r="8" spans="1:4">
      <c r="A8" s="10"/>
      <c r="B8" s="13"/>
      <c r="C8" s="14" t="str">
        <f>IF(ISBLANK('1-Wk10'!C20),"",'1-Wk10'!C20)</f>
        <v/>
      </c>
      <c r="D8" t="str">
        <f>IF(ISBLANK('1-Wk10'!D20),"",'1-Wk10'!D20)</f>
        <v/>
      </c>
    </row>
    <row r="9" spans="1:4">
      <c r="A9" s="10"/>
      <c r="B9" s="13"/>
      <c r="C9" s="14" t="str">
        <f>IF(ISBLANK('1-Wk10'!C21),"",'1-Wk10'!C21)</f>
        <v/>
      </c>
      <c r="D9" t="str">
        <f>IF(ISBLANK('1-Wk10'!D21),"",'1-Wk10'!D21)</f>
        <v/>
      </c>
    </row>
    <row r="10" spans="1:4">
      <c r="A10" s="10"/>
      <c r="B10" s="13"/>
      <c r="C10" s="14" t="str">
        <f>IF(ISBLANK('1-Wk10'!C22),"",'1-Wk10'!C22)</f>
        <v/>
      </c>
      <c r="D10" t="str">
        <f>IF(ISBLANK('1-Wk10'!D22),"",'1-Wk10'!D22)</f>
        <v/>
      </c>
    </row>
    <row r="11" spans="1:4">
      <c r="A11" s="10"/>
      <c r="B11" s="13"/>
      <c r="C11" s="14" t="str">
        <f>IF(ISBLANK('1-Wk10'!C23),"",'1-Wk10'!C23)</f>
        <v/>
      </c>
      <c r="D11" t="str">
        <f>IF(ISBLANK('1-Wk10'!D23),"",'1-Wk10'!D23)</f>
        <v/>
      </c>
    </row>
    <row r="12" spans="1:4" ht="13.5" thickBot="1">
      <c r="A12" s="11"/>
      <c r="B12" s="15"/>
      <c r="C12" s="14" t="str">
        <f>IF(ISBLANK('1-Wk10'!C24),"",'1-Wk10'!C24)</f>
        <v/>
      </c>
      <c r="D12" t="str">
        <f>IF(ISBLANK('1-Wk10'!D24),"",'1-Wk10'!D24)</f>
        <v/>
      </c>
    </row>
    <row r="13" spans="1:4">
      <c r="B13" s="14">
        <f>SUM(B5:B12)</f>
        <v>0</v>
      </c>
      <c r="C13" s="14">
        <f>SUM(C5:C12)</f>
        <v>0</v>
      </c>
      <c r="D13" t="s">
        <v>8</v>
      </c>
    </row>
    <row r="15" spans="1:4" s="4" customFormat="1" ht="20.25">
      <c r="A15" s="3"/>
      <c r="B15" s="3"/>
      <c r="C15" s="3"/>
      <c r="D15" s="3" t="s">
        <v>13</v>
      </c>
    </row>
    <row r="16" spans="1:4" s="1" customFormat="1" ht="13.5" thickBot="1">
      <c r="C16" s="1" t="s">
        <v>9</v>
      </c>
      <c r="D16" s="1" t="s">
        <v>15</v>
      </c>
    </row>
    <row r="17" spans="3:4">
      <c r="C17" s="12"/>
    </row>
    <row r="18" spans="3:4">
      <c r="C18" s="13"/>
    </row>
    <row r="19" spans="3:4">
      <c r="C19" s="13"/>
    </row>
    <row r="20" spans="3:4">
      <c r="C20" s="13"/>
    </row>
    <row r="21" spans="3:4">
      <c r="C21" s="13"/>
    </row>
    <row r="22" spans="3:4">
      <c r="C22" s="13"/>
    </row>
    <row r="23" spans="3:4">
      <c r="C23" s="13"/>
    </row>
    <row r="24" spans="3:4" ht="13.5" thickBot="1">
      <c r="C24" s="15"/>
    </row>
    <row r="25" spans="3:4">
      <c r="C25" s="14">
        <f>SUM(C17:C24)</f>
        <v>0</v>
      </c>
      <c r="D25" t="s">
        <v>8</v>
      </c>
    </row>
    <row r="27" spans="3:4" s="4" customFormat="1" ht="20.25">
      <c r="D27" s="4" t="s">
        <v>14</v>
      </c>
    </row>
  </sheetData>
  <phoneticPr fontId="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sheetPr codeName="Sheet13"/>
  <dimension ref="A1:D27"/>
  <sheetViews>
    <sheetView workbookViewId="0">
      <selection activeCell="A5" sqref="A5:A7"/>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46</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ht="13.5" thickBot="1">
      <c r="A5" s="9" t="s">
        <v>154</v>
      </c>
      <c r="B5" s="12">
        <v>2</v>
      </c>
      <c r="C5" s="14">
        <v>2</v>
      </c>
      <c r="D5" t="s">
        <v>128</v>
      </c>
    </row>
    <row r="6" spans="1:4" ht="13.5" thickBot="1">
      <c r="A6" s="9" t="s">
        <v>154</v>
      </c>
      <c r="B6" s="13">
        <v>2</v>
      </c>
      <c r="C6" s="14">
        <v>2</v>
      </c>
      <c r="D6" t="s">
        <v>129</v>
      </c>
    </row>
    <row r="7" spans="1:4">
      <c r="A7" s="9" t="s">
        <v>154</v>
      </c>
      <c r="B7" s="13">
        <v>0.5</v>
      </c>
      <c r="C7" s="14">
        <v>0.5</v>
      </c>
      <c r="D7" t="s">
        <v>134</v>
      </c>
    </row>
    <row r="8" spans="1:4">
      <c r="A8" s="10"/>
      <c r="B8" s="13"/>
      <c r="C8" s="14" t="str">
        <f>IF(ISBLANK('1-Finals'!C20),"",'1-Finals'!C20)</f>
        <v/>
      </c>
      <c r="D8" t="str">
        <f>IF(ISBLANK('1-Finals'!D20),"",'1-Finals'!D20)</f>
        <v/>
      </c>
    </row>
    <row r="9" spans="1:4">
      <c r="A9" s="10"/>
      <c r="B9" s="13"/>
      <c r="C9" s="14" t="str">
        <f>IF(ISBLANK('1-Finals'!C21),"",'1-Finals'!C21)</f>
        <v/>
      </c>
      <c r="D9" t="str">
        <f>IF(ISBLANK('1-Finals'!D21),"",'1-Finals'!D21)</f>
        <v/>
      </c>
    </row>
    <row r="10" spans="1:4">
      <c r="A10" s="10"/>
      <c r="B10" s="13"/>
      <c r="C10" s="14" t="str">
        <f>IF(ISBLANK('1-Finals'!C22),"",'1-Finals'!C22)</f>
        <v/>
      </c>
      <c r="D10" t="str">
        <f>IF(ISBLANK('1-Finals'!D22),"",'1-Finals'!D22)</f>
        <v/>
      </c>
    </row>
    <row r="11" spans="1:4">
      <c r="A11" s="10"/>
      <c r="B11" s="13"/>
      <c r="C11" s="14" t="str">
        <f>IF(ISBLANK('1-Finals'!C23),"",'1-Finals'!C23)</f>
        <v/>
      </c>
      <c r="D11" t="str">
        <f>IF(ISBLANK('1-Finals'!D23),"",'1-Finals'!D23)</f>
        <v/>
      </c>
    </row>
    <row r="12" spans="1:4" ht="13.5" thickBot="1">
      <c r="A12" s="11"/>
      <c r="B12" s="15"/>
      <c r="C12" s="14" t="str">
        <f>IF(ISBLANK('1-Finals'!C24),"",'1-Finals'!C24)</f>
        <v/>
      </c>
      <c r="D12" t="str">
        <f>IF(ISBLANK('1-Finals'!D24),"",'1-Finals'!D24)</f>
        <v/>
      </c>
    </row>
    <row r="13" spans="1:4">
      <c r="B13" s="14">
        <f>SUM(B5:B12)</f>
        <v>4.5</v>
      </c>
      <c r="C13" s="14">
        <f>SUM(C5:C12)</f>
        <v>4.5</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row>
    <row r="20" spans="3:4">
      <c r="C20" s="13"/>
    </row>
    <row r="21" spans="3:4">
      <c r="C21" s="13"/>
    </row>
    <row r="22" spans="3:4">
      <c r="C22" s="13"/>
    </row>
    <row r="23" spans="3:4">
      <c r="C23" s="13"/>
    </row>
    <row r="24" spans="3:4" ht="13.5" thickBot="1">
      <c r="C24" s="15"/>
    </row>
    <row r="25" spans="3:4">
      <c r="C25" s="14">
        <f>SUM(C17:C24)</f>
        <v>4</v>
      </c>
      <c r="D25" t="s">
        <v>8</v>
      </c>
    </row>
    <row r="27" spans="3:4" s="4" customFormat="1" ht="20.25">
      <c r="D27" s="4" t="s">
        <v>14</v>
      </c>
    </row>
  </sheetData>
  <phoneticPr fontId="2" type="noConversion"/>
  <printOptions gridLines="1"/>
  <pageMargins left="0.75" right="0.75" top="1" bottom="1" header="0.5" footer="0.5"/>
  <pageSetup paperSize="0"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sheetPr codeName="Sheet14"/>
  <dimension ref="A1:D27"/>
  <sheetViews>
    <sheetView workbookViewId="0">
      <selection activeCell="A5" sqref="A5:A7"/>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45</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ht="13.5" thickBot="1">
      <c r="A5" s="9" t="s">
        <v>154</v>
      </c>
      <c r="B5" s="12">
        <v>2</v>
      </c>
      <c r="C5" s="14">
        <f>IF(ISBLANK('2-Wk1'!C17),"",'2-Wk1'!C17)</f>
        <v>2</v>
      </c>
      <c r="D5" t="str">
        <f>IF(ISBLANK('2-Wk1'!D17),"",'2-Wk1'!D17)</f>
        <v>Team Meeting</v>
      </c>
    </row>
    <row r="6" spans="1:4" ht="13.5" thickBot="1">
      <c r="A6" s="9" t="s">
        <v>154</v>
      </c>
      <c r="B6" s="13">
        <v>2</v>
      </c>
      <c r="C6" s="14">
        <f>IF(ISBLANK('2-Wk1'!C18),"",'2-Wk1'!C18)</f>
        <v>2</v>
      </c>
      <c r="D6" t="str">
        <f>IF(ISBLANK('2-Wk1'!D18),"",'2-Wk1'!D18)</f>
        <v>Sponsor Meeting</v>
      </c>
    </row>
    <row r="7" spans="1:4" ht="89.25">
      <c r="A7" s="9" t="s">
        <v>154</v>
      </c>
      <c r="B7" s="13">
        <v>3.8</v>
      </c>
      <c r="C7" s="14">
        <v>3.8</v>
      </c>
      <c r="D7" s="8" t="s">
        <v>135</v>
      </c>
    </row>
    <row r="8" spans="1:4">
      <c r="A8" s="10"/>
      <c r="B8" s="13"/>
      <c r="C8" s="14" t="str">
        <f>IF(ISBLANK('2-Wk1'!C20),"",'2-Wk1'!C20)</f>
        <v/>
      </c>
      <c r="D8" t="str">
        <f>IF(ISBLANK('2-Wk1'!D20),"",'2-Wk1'!D20)</f>
        <v/>
      </c>
    </row>
    <row r="9" spans="1:4">
      <c r="A9" s="10"/>
      <c r="B9" s="13"/>
      <c r="C9" s="14" t="str">
        <f>IF(ISBLANK('2-Wk1'!C21),"",'2-Wk1'!C21)</f>
        <v/>
      </c>
      <c r="D9" t="str">
        <f>IF(ISBLANK('2-Wk1'!D21),"",'2-Wk1'!D21)</f>
        <v/>
      </c>
    </row>
    <row r="10" spans="1:4">
      <c r="A10" s="10"/>
      <c r="B10" s="13"/>
      <c r="C10" s="14" t="str">
        <f>IF(ISBLANK('2-Wk1'!C22),"",'2-Wk1'!C22)</f>
        <v/>
      </c>
      <c r="D10" t="str">
        <f>IF(ISBLANK('2-Wk1'!D22),"",'2-Wk1'!D22)</f>
        <v/>
      </c>
    </row>
    <row r="11" spans="1:4">
      <c r="A11" s="10"/>
      <c r="B11" s="13"/>
      <c r="C11" s="14" t="str">
        <f>IF(ISBLANK('2-Wk1'!C23),"",'2-Wk1'!C23)</f>
        <v/>
      </c>
      <c r="D11" t="str">
        <f>IF(ISBLANK('2-Wk1'!D23),"",'2-Wk1'!D23)</f>
        <v/>
      </c>
    </row>
    <row r="12" spans="1:4" ht="13.5" thickBot="1">
      <c r="A12" s="11"/>
      <c r="B12" s="15"/>
      <c r="C12" s="14" t="str">
        <f>IF(ISBLANK('2-Wk1'!C24),"",'2-Wk1'!C24)</f>
        <v/>
      </c>
      <c r="D12" t="str">
        <f>IF(ISBLANK('2-Wk1'!D24),"",'2-Wk1'!D24)</f>
        <v/>
      </c>
    </row>
    <row r="13" spans="1:4">
      <c r="B13" s="14">
        <f>SUM(B5:B12)</f>
        <v>7.8</v>
      </c>
      <c r="C13" s="14">
        <f>SUM(C5:C12)</f>
        <v>7.8</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2</v>
      </c>
      <c r="D19" t="s">
        <v>139</v>
      </c>
    </row>
    <row r="20" spans="3:4">
      <c r="C20" s="13"/>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sheetPr codeName="Sheet15"/>
  <dimension ref="A1:D27"/>
  <sheetViews>
    <sheetView workbookViewId="0">
      <selection activeCell="A5" sqref="A5:A7"/>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44</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ht="13.5" thickBot="1">
      <c r="A5" s="9" t="s">
        <v>154</v>
      </c>
      <c r="B5" s="12">
        <v>2</v>
      </c>
      <c r="C5" s="14">
        <f>IF(ISBLANK('2-Wk2'!C17),"",'2-Wk2'!C17)</f>
        <v>2</v>
      </c>
      <c r="D5" t="str">
        <f>IF(ISBLANK('2-Wk2'!D17),"",'2-Wk2'!D17)</f>
        <v>Team Meeting</v>
      </c>
    </row>
    <row r="6" spans="1:4" ht="13.5" thickBot="1">
      <c r="A6" s="9" t="s">
        <v>154</v>
      </c>
      <c r="B6" s="13">
        <v>2</v>
      </c>
      <c r="C6" s="14">
        <f>IF(ISBLANK('2-Wk2'!C18),"",'2-Wk2'!C18)</f>
        <v>2</v>
      </c>
      <c r="D6" t="str">
        <f>IF(ISBLANK('2-Wk2'!D18),"",'2-Wk2'!D18)</f>
        <v>Sponsor Meeting</v>
      </c>
    </row>
    <row r="7" spans="1:4" ht="89.25">
      <c r="A7" s="9" t="s">
        <v>154</v>
      </c>
      <c r="B7" s="13">
        <v>2.57</v>
      </c>
      <c r="C7" s="14">
        <v>2</v>
      </c>
      <c r="D7" s="8" t="s">
        <v>136</v>
      </c>
    </row>
    <row r="8" spans="1:4">
      <c r="A8" s="10"/>
      <c r="B8" s="13"/>
      <c r="C8" s="14" t="str">
        <f>IF(ISBLANK('2-Wk2'!C20),"",'2-Wk2'!C20)</f>
        <v/>
      </c>
      <c r="D8" t="str">
        <f>IF(ISBLANK('2-Wk2'!D20),"",'2-Wk2'!D20)</f>
        <v/>
      </c>
    </row>
    <row r="9" spans="1:4">
      <c r="A9" s="10"/>
      <c r="B9" s="13"/>
      <c r="C9" s="14" t="str">
        <f>IF(ISBLANK('2-Wk2'!C21),"",'2-Wk2'!C21)</f>
        <v/>
      </c>
      <c r="D9" t="str">
        <f>IF(ISBLANK('2-Wk2'!D21),"",'2-Wk2'!D21)</f>
        <v/>
      </c>
    </row>
    <row r="10" spans="1:4">
      <c r="A10" s="10"/>
      <c r="B10" s="13"/>
      <c r="C10" s="14" t="str">
        <f>IF(ISBLANK('2-Wk2'!C22),"",'2-Wk2'!C22)</f>
        <v/>
      </c>
      <c r="D10" t="str">
        <f>IF(ISBLANK('2-Wk2'!D22),"",'2-Wk2'!D22)</f>
        <v/>
      </c>
    </row>
    <row r="11" spans="1:4">
      <c r="A11" s="10"/>
      <c r="B11" s="13"/>
      <c r="C11" s="14" t="str">
        <f>IF(ISBLANK('2-Wk2'!C23),"",'2-Wk2'!C23)</f>
        <v/>
      </c>
      <c r="D11" t="str">
        <f>IF(ISBLANK('2-Wk2'!D23),"",'2-Wk2'!D23)</f>
        <v/>
      </c>
    </row>
    <row r="12" spans="1:4" ht="13.5" thickBot="1">
      <c r="A12" s="11"/>
      <c r="B12" s="15"/>
      <c r="C12" s="14" t="str">
        <f>IF(ISBLANK('2-Wk2'!C24),"",'2-Wk2'!C24)</f>
        <v/>
      </c>
      <c r="D12" t="str">
        <f>IF(ISBLANK('2-Wk2'!D24),"",'2-Wk2'!D24)</f>
        <v/>
      </c>
    </row>
    <row r="13" spans="1:4">
      <c r="B13" s="14">
        <f>SUM(B5:B12)</f>
        <v>6.57</v>
      </c>
      <c r="C13" s="14">
        <f>SUM(C5:C12)</f>
        <v>6</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128</v>
      </c>
    </row>
    <row r="19" spans="3:4">
      <c r="C19" s="13">
        <v>2</v>
      </c>
      <c r="D19" t="s">
        <v>137</v>
      </c>
    </row>
    <row r="20" spans="3:4">
      <c r="C20" s="13"/>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honeticPr fontId="2"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Sheet16"/>
  <dimension ref="A1:D27"/>
  <sheetViews>
    <sheetView topLeftCell="A3" zoomScale="175" zoomScaleNormal="175" workbookViewId="0">
      <selection activeCell="A5" sqref="A5:A10"/>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43</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ht="13.5" thickBot="1">
      <c r="A5" s="9" t="s">
        <v>154</v>
      </c>
      <c r="B5" s="12">
        <v>2</v>
      </c>
      <c r="C5" s="14">
        <v>2</v>
      </c>
      <c r="D5" t="s">
        <v>128</v>
      </c>
    </row>
    <row r="6" spans="1:4" ht="13.5" thickBot="1">
      <c r="A6" s="9" t="s">
        <v>154</v>
      </c>
      <c r="B6" s="13">
        <v>2</v>
      </c>
      <c r="C6" s="14">
        <v>2</v>
      </c>
      <c r="D6" t="s">
        <v>129</v>
      </c>
    </row>
    <row r="7" spans="1:4" ht="13.5" thickBot="1">
      <c r="A7" s="9" t="s">
        <v>154</v>
      </c>
      <c r="B7" s="13">
        <v>0.5</v>
      </c>
      <c r="C7" s="14">
        <v>0.5</v>
      </c>
      <c r="D7" t="s">
        <v>130</v>
      </c>
    </row>
    <row r="8" spans="1:4" ht="13.5" thickBot="1">
      <c r="A8" s="9" t="s">
        <v>154</v>
      </c>
      <c r="B8" s="13">
        <v>3</v>
      </c>
      <c r="C8" s="14">
        <v>3</v>
      </c>
      <c r="D8" t="s">
        <v>137</v>
      </c>
    </row>
    <row r="9" spans="1:4" ht="26.25" thickBot="1">
      <c r="A9" s="9" t="s">
        <v>154</v>
      </c>
      <c r="B9" s="13">
        <v>2</v>
      </c>
      <c r="C9" s="14">
        <v>2</v>
      </c>
      <c r="D9" s="8" t="s">
        <v>138</v>
      </c>
    </row>
    <row r="10" spans="1:4" ht="25.5">
      <c r="A10" s="9" t="s">
        <v>154</v>
      </c>
      <c r="B10" s="13">
        <v>2</v>
      </c>
      <c r="C10" s="14">
        <v>2</v>
      </c>
      <c r="D10" s="8" t="s">
        <v>140</v>
      </c>
    </row>
    <row r="11" spans="1:4">
      <c r="A11" s="10"/>
      <c r="B11" s="13"/>
      <c r="C11" s="14" t="str">
        <f>IF(ISBLANK('2-Wk3'!C23),"",'2-Wk3'!C23)</f>
        <v/>
      </c>
      <c r="D11" t="str">
        <f>IF(ISBLANK('2-Wk3'!D23),"",'2-Wk3'!D23)</f>
        <v/>
      </c>
    </row>
    <row r="12" spans="1:4" ht="13.5" thickBot="1">
      <c r="A12" s="11"/>
      <c r="B12" s="15"/>
      <c r="C12" s="14" t="str">
        <f>IF(ISBLANK('2-Wk3'!C24),"",'2-Wk3'!C24)</f>
        <v/>
      </c>
      <c r="D12" t="str">
        <f>IF(ISBLANK('2-Wk3'!D24),"",'2-Wk3'!D24)</f>
        <v/>
      </c>
    </row>
    <row r="13" spans="1:4">
      <c r="B13" s="14">
        <f>SUM(B5:B12)</f>
        <v>11.5</v>
      </c>
      <c r="C13" s="14">
        <f>SUM(C5:C12)</f>
        <v>11.5</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3</v>
      </c>
      <c r="D19" t="s">
        <v>132</v>
      </c>
    </row>
    <row r="20" spans="3:4">
      <c r="C20" s="13"/>
    </row>
    <row r="21" spans="3:4">
      <c r="C21" s="13"/>
    </row>
    <row r="22" spans="3:4">
      <c r="C22" s="13"/>
    </row>
    <row r="23" spans="3:4">
      <c r="C23" s="13"/>
    </row>
    <row r="24" spans="3:4" ht="13.5" thickBot="1">
      <c r="C24" s="15"/>
    </row>
    <row r="25" spans="3:4">
      <c r="C25" s="14">
        <f>SUM(C17:C24)</f>
        <v>7</v>
      </c>
      <c r="D25" t="s">
        <v>8</v>
      </c>
    </row>
    <row r="27" spans="3:4" s="4" customFormat="1" ht="20.25">
      <c r="D27" s="4" t="s">
        <v>14</v>
      </c>
    </row>
  </sheetData>
  <phoneticPr fontId="2"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sheetPr codeName="Sheet17"/>
  <dimension ref="A1:D27"/>
  <sheetViews>
    <sheetView topLeftCell="A3" workbookViewId="0">
      <selection activeCell="A7" sqref="A7"/>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42</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t="s">
        <v>154</v>
      </c>
      <c r="B5" s="12">
        <v>2</v>
      </c>
      <c r="C5" s="14">
        <f>IF(ISBLANK('2-Wk4'!C17),"",'2-Wk4'!C17)</f>
        <v>2</v>
      </c>
      <c r="D5" t="str">
        <f>IF(ISBLANK('2-Wk4'!D17),"",'2-Wk4'!D17)</f>
        <v>Team Meeting</v>
      </c>
    </row>
    <row r="6" spans="1:4">
      <c r="A6" s="10" t="s">
        <v>154</v>
      </c>
      <c r="B6" s="13">
        <v>2</v>
      </c>
      <c r="C6" s="14">
        <f>IF(ISBLANK('2-Wk4'!C18),"",'2-Wk4'!C18)</f>
        <v>2</v>
      </c>
      <c r="D6" t="str">
        <f>IF(ISBLANK('2-Wk4'!D18),"",'2-Wk4'!D18)</f>
        <v>Sponsor Meeting</v>
      </c>
    </row>
    <row r="7" spans="1:4" ht="63.75">
      <c r="A7" s="10" t="s">
        <v>154</v>
      </c>
      <c r="B7" s="13">
        <v>3</v>
      </c>
      <c r="C7" s="14">
        <v>3</v>
      </c>
      <c r="D7" s="8" t="s">
        <v>131</v>
      </c>
    </row>
    <row r="8" spans="1:4">
      <c r="A8" s="10"/>
      <c r="B8" s="13"/>
      <c r="C8" s="14" t="str">
        <f>IF(ISBLANK('2-Wk4'!C20),"",'2-Wk4'!C20)</f>
        <v/>
      </c>
      <c r="D8" t="str">
        <f>IF(ISBLANK('2-Wk4'!D20),"",'2-Wk4'!D20)</f>
        <v/>
      </c>
    </row>
    <row r="9" spans="1:4">
      <c r="A9" s="10"/>
      <c r="B9" s="13"/>
      <c r="C9" s="14" t="str">
        <f>IF(ISBLANK('2-Wk4'!C21),"",'2-Wk4'!C21)</f>
        <v/>
      </c>
      <c r="D9" t="str">
        <f>IF(ISBLANK('2-Wk4'!D21),"",'2-Wk4'!D21)</f>
        <v/>
      </c>
    </row>
    <row r="10" spans="1:4">
      <c r="A10" s="10"/>
      <c r="B10" s="13"/>
      <c r="C10" s="14" t="str">
        <f>IF(ISBLANK('2-Wk4'!C22),"",'2-Wk4'!C22)</f>
        <v/>
      </c>
      <c r="D10" t="str">
        <f>IF(ISBLANK('2-Wk4'!D22),"",'2-Wk4'!D22)</f>
        <v/>
      </c>
    </row>
    <row r="11" spans="1:4">
      <c r="A11" s="10"/>
      <c r="B11" s="13"/>
      <c r="C11" s="14" t="str">
        <f>IF(ISBLANK('2-Wk4'!C23),"",'2-Wk4'!C23)</f>
        <v/>
      </c>
      <c r="D11" t="str">
        <f>IF(ISBLANK('2-Wk4'!D23),"",'2-Wk4'!D23)</f>
        <v/>
      </c>
    </row>
    <row r="12" spans="1:4" ht="13.5" thickBot="1">
      <c r="A12" s="11"/>
      <c r="B12" s="15"/>
      <c r="C12" s="14" t="str">
        <f>IF(ISBLANK('2-Wk4'!C24),"",'2-Wk4'!C24)</f>
        <v/>
      </c>
      <c r="D12" t="str">
        <f>IF(ISBLANK('2-Wk4'!D24),"",'2-Wk4'!D24)</f>
        <v/>
      </c>
    </row>
    <row r="13" spans="1:4">
      <c r="B13" s="14">
        <f>SUM(B5:B12)</f>
        <v>7</v>
      </c>
      <c r="C13" s="14">
        <f>SUM(C5:C12)</f>
        <v>7</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2</v>
      </c>
      <c r="D19" t="s">
        <v>133</v>
      </c>
    </row>
    <row r="20" spans="3:4">
      <c r="C20" s="13">
        <v>2</v>
      </c>
      <c r="D20" t="s">
        <v>143</v>
      </c>
    </row>
    <row r="21" spans="3:4">
      <c r="C21" s="13"/>
    </row>
    <row r="22" spans="3:4">
      <c r="C22" s="13"/>
    </row>
    <row r="23" spans="3:4">
      <c r="C23" s="13"/>
    </row>
    <row r="24" spans="3:4" ht="13.5" thickBot="1">
      <c r="C24" s="15"/>
    </row>
    <row r="25" spans="3:4">
      <c r="C25" s="14">
        <f>SUM(C17:C24)</f>
        <v>8</v>
      </c>
      <c r="D25" t="s">
        <v>8</v>
      </c>
    </row>
    <row r="27" spans="3:4" s="4" customFormat="1" ht="20.25">
      <c r="D27" s="4" t="s">
        <v>14</v>
      </c>
    </row>
  </sheetData>
  <phoneticPr fontId="2"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sheetPr codeName="Sheet18"/>
  <dimension ref="A1:D27"/>
  <sheetViews>
    <sheetView workbookViewId="0">
      <selection activeCell="A5" sqref="A5:A8"/>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41</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10" t="s">
        <v>154</v>
      </c>
      <c r="B5" s="12">
        <v>2</v>
      </c>
      <c r="C5" s="14">
        <f>IF(ISBLANK('2-Wk5'!C17),"",'2-Wk5'!C17)</f>
        <v>2</v>
      </c>
      <c r="D5" t="str">
        <f>IF(ISBLANK('2-Wk5'!D17),"",'2-Wk5'!D17)</f>
        <v>Team Meeting</v>
      </c>
    </row>
    <row r="6" spans="1:4">
      <c r="A6" s="10" t="s">
        <v>154</v>
      </c>
      <c r="B6" s="13">
        <v>2</v>
      </c>
      <c r="C6" s="14">
        <v>2</v>
      </c>
      <c r="D6" t="str">
        <f>IF(ISBLANK('2-Wk5'!D18),"",'2-Wk5'!D18)</f>
        <v>Sponsor Meeting</v>
      </c>
    </row>
    <row r="7" spans="1:4" ht="25.5">
      <c r="A7" s="10" t="s">
        <v>154</v>
      </c>
      <c r="B7" s="13">
        <v>2.17</v>
      </c>
      <c r="C7" s="14">
        <v>2</v>
      </c>
      <c r="D7" s="8" t="s">
        <v>141</v>
      </c>
    </row>
    <row r="8" spans="1:4">
      <c r="A8" s="10" t="s">
        <v>154</v>
      </c>
      <c r="B8" s="13">
        <v>2</v>
      </c>
      <c r="C8" s="14">
        <v>2</v>
      </c>
      <c r="D8" t="s">
        <v>142</v>
      </c>
    </row>
    <row r="9" spans="1:4">
      <c r="A9" s="10"/>
      <c r="B9" s="13"/>
      <c r="C9" s="14" t="str">
        <f>IF(ISBLANK('2-Wk5'!C21),"",'2-Wk5'!C21)</f>
        <v/>
      </c>
      <c r="D9" t="str">
        <f>IF(ISBLANK('2-Wk5'!D21),"",'2-Wk5'!D21)</f>
        <v/>
      </c>
    </row>
    <row r="10" spans="1:4">
      <c r="A10" s="10"/>
      <c r="B10" s="13"/>
      <c r="C10" s="14" t="str">
        <f>IF(ISBLANK('2-Wk5'!C22),"",'2-Wk5'!C22)</f>
        <v/>
      </c>
      <c r="D10" t="str">
        <f>IF(ISBLANK('2-Wk5'!D22),"",'2-Wk5'!D22)</f>
        <v/>
      </c>
    </row>
    <row r="11" spans="1:4">
      <c r="A11" s="10"/>
      <c r="B11" s="13"/>
      <c r="C11" s="14" t="str">
        <f>IF(ISBLANK('2-Wk5'!C23),"",'2-Wk5'!C23)</f>
        <v/>
      </c>
      <c r="D11" t="str">
        <f>IF(ISBLANK('2-Wk5'!D23),"",'2-Wk5'!D23)</f>
        <v/>
      </c>
    </row>
    <row r="12" spans="1:4" ht="13.5" thickBot="1">
      <c r="A12" s="11"/>
      <c r="B12" s="15"/>
      <c r="C12" s="14" t="str">
        <f>IF(ISBLANK('2-Wk5'!C24),"",'2-Wk5'!C24)</f>
        <v/>
      </c>
      <c r="D12" t="str">
        <f>IF(ISBLANK('2-Wk5'!D24),"",'2-Wk5'!D24)</f>
        <v/>
      </c>
    </row>
    <row r="13" spans="1:4">
      <c r="B13" s="14">
        <f>SUM(B5:B12)</f>
        <v>8.17</v>
      </c>
      <c r="C13" s="14">
        <f>SUM(C5:C12)</f>
        <v>8</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2</v>
      </c>
      <c r="D19" t="s">
        <v>143</v>
      </c>
    </row>
    <row r="20" spans="3:4">
      <c r="C20" s="13"/>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honeticPr fontId="2"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sheetPr codeName="Sheet19"/>
  <dimension ref="A1:D27"/>
  <sheetViews>
    <sheetView workbookViewId="0">
      <selection activeCell="A5" sqref="A5:A7"/>
    </sheetView>
  </sheetViews>
  <sheetFormatPr defaultColWidth="11.42578125" defaultRowHeight="12.75"/>
  <cols>
    <col min="1" max="1" width="6.5703125" customWidth="1"/>
    <col min="2" max="3" width="6" customWidth="1"/>
    <col min="4" max="4" width="59.7109375" customWidth="1"/>
  </cols>
  <sheetData>
    <row r="1" spans="1:4" s="4" customFormat="1" ht="20.25">
      <c r="A1" s="3"/>
      <c r="B1" s="3"/>
      <c r="C1" s="3"/>
      <c r="D1" s="3" t="s">
        <v>40</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10" t="s">
        <v>154</v>
      </c>
      <c r="B5" s="12">
        <v>2</v>
      </c>
      <c r="C5" s="14">
        <f>IF(ISBLANK('2-Wk6'!C17),"",'2-Wk6'!C17)</f>
        <v>2</v>
      </c>
      <c r="D5" t="str">
        <f>IF(ISBLANK('2-Wk6'!D17),"",'2-Wk6'!D17)</f>
        <v>Team Meeting</v>
      </c>
    </row>
    <row r="6" spans="1:4">
      <c r="A6" s="10" t="s">
        <v>154</v>
      </c>
      <c r="B6" s="13">
        <v>2</v>
      </c>
      <c r="C6" s="14">
        <f>IF(ISBLANK('2-Wk6'!C18),"",'2-Wk6'!C18)</f>
        <v>2</v>
      </c>
      <c r="D6" t="str">
        <f>IF(ISBLANK('2-Wk6'!D18),"",'2-Wk6'!D18)</f>
        <v>Sponsor Meeting</v>
      </c>
    </row>
    <row r="7" spans="1:4" ht="89.25">
      <c r="A7" s="10" t="s">
        <v>154</v>
      </c>
      <c r="B7" s="13">
        <v>4.5</v>
      </c>
      <c r="C7" s="14">
        <f>IF(ISBLANK('2-Wk6'!C19),"",'2-Wk6'!C19)</f>
        <v>2</v>
      </c>
      <c r="D7" s="8" t="s">
        <v>144</v>
      </c>
    </row>
    <row r="8" spans="1:4">
      <c r="A8" s="10"/>
      <c r="B8" s="13"/>
      <c r="C8" s="14" t="str">
        <f>IF(ISBLANK('2-Wk6'!C20),"",'2-Wk6'!C20)</f>
        <v/>
      </c>
      <c r="D8" t="str">
        <f>IF(ISBLANK('2-Wk6'!D20),"",'2-Wk6'!D20)</f>
        <v/>
      </c>
    </row>
    <row r="9" spans="1:4">
      <c r="A9" s="10"/>
      <c r="B9" s="13"/>
      <c r="C9" s="14" t="str">
        <f>IF(ISBLANK('2-Wk6'!C21),"",'2-Wk6'!C21)</f>
        <v/>
      </c>
      <c r="D9" t="str">
        <f>IF(ISBLANK('2-Wk6'!D21),"",'2-Wk6'!D21)</f>
        <v/>
      </c>
    </row>
    <row r="10" spans="1:4">
      <c r="A10" s="10"/>
      <c r="B10" s="13"/>
      <c r="C10" s="14" t="str">
        <f>IF(ISBLANK('2-Wk6'!C22),"",'2-Wk6'!C22)</f>
        <v/>
      </c>
      <c r="D10" t="str">
        <f>IF(ISBLANK('2-Wk6'!D22),"",'2-Wk6'!D22)</f>
        <v/>
      </c>
    </row>
    <row r="11" spans="1:4">
      <c r="A11" s="10"/>
      <c r="B11" s="13"/>
      <c r="C11" s="14" t="str">
        <f>IF(ISBLANK('2-Wk6'!C23),"",'2-Wk6'!C23)</f>
        <v/>
      </c>
      <c r="D11" t="str">
        <f>IF(ISBLANK('2-Wk6'!D23),"",'2-Wk6'!D23)</f>
        <v/>
      </c>
    </row>
    <row r="12" spans="1:4" ht="13.5" thickBot="1">
      <c r="A12" s="11"/>
      <c r="B12" s="15"/>
      <c r="C12" s="14" t="str">
        <f>IF(ISBLANK('2-Wk6'!C24),"",'2-Wk6'!C24)</f>
        <v/>
      </c>
      <c r="D12" t="str">
        <f>IF(ISBLANK('2-Wk6'!D24),"",'2-Wk6'!D24)</f>
        <v/>
      </c>
    </row>
    <row r="13" spans="1:4">
      <c r="B13" s="14">
        <f>SUM(B5:B12)</f>
        <v>8.5</v>
      </c>
      <c r="C13" s="14">
        <f>SUM(C5:C12)</f>
        <v>6</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2</v>
      </c>
      <c r="D19" t="s">
        <v>143</v>
      </c>
    </row>
    <row r="20" spans="3:4">
      <c r="C20" s="13"/>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honeticPr fontId="2"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sheetPr codeName="Sheet20"/>
  <dimension ref="A1:D27"/>
  <sheetViews>
    <sheetView workbookViewId="0">
      <selection activeCell="A5" sqref="A5:A8"/>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39</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10" t="s">
        <v>154</v>
      </c>
      <c r="B5" s="12">
        <v>2</v>
      </c>
      <c r="C5" s="14">
        <f>IF(ISBLANK('2-Wk7'!C17),"",'2-Wk7'!C17)</f>
        <v>2</v>
      </c>
      <c r="D5" t="str">
        <f>IF(ISBLANK('2-Wk7'!D17),"",'2-Wk7'!D17)</f>
        <v>Team Meeting</v>
      </c>
    </row>
    <row r="6" spans="1:4">
      <c r="A6" s="10" t="s">
        <v>154</v>
      </c>
      <c r="B6" s="13">
        <v>2</v>
      </c>
      <c r="C6" s="14">
        <f>IF(ISBLANK('2-Wk7'!C18),"",'2-Wk7'!C18)</f>
        <v>2</v>
      </c>
      <c r="D6" t="str">
        <f>IF(ISBLANK('2-Wk7'!D18),"",'2-Wk7'!D18)</f>
        <v>Sponsor Meeting</v>
      </c>
    </row>
    <row r="7" spans="1:4">
      <c r="A7" s="10" t="s">
        <v>154</v>
      </c>
      <c r="B7" s="13">
        <v>4</v>
      </c>
      <c r="C7" s="14">
        <f>IF(ISBLANK('2-Wk7'!C19),"",'2-Wk7'!C19)</f>
        <v>2</v>
      </c>
      <c r="D7" t="s">
        <v>145</v>
      </c>
    </row>
    <row r="8" spans="1:4">
      <c r="A8" s="10" t="s">
        <v>154</v>
      </c>
      <c r="B8" s="13">
        <v>2</v>
      </c>
      <c r="C8" s="14">
        <v>2</v>
      </c>
      <c r="D8" t="s">
        <v>146</v>
      </c>
    </row>
    <row r="9" spans="1:4">
      <c r="A9" s="10"/>
      <c r="B9" s="13"/>
      <c r="C9" s="14" t="str">
        <f>IF(ISBLANK('2-Wk7'!C21),"",'2-Wk7'!C21)</f>
        <v/>
      </c>
      <c r="D9" t="str">
        <f>IF(ISBLANK('2-Wk7'!D21),"",'2-Wk7'!D21)</f>
        <v/>
      </c>
    </row>
    <row r="10" spans="1:4">
      <c r="A10" s="10"/>
      <c r="B10" s="13"/>
      <c r="C10" s="14" t="str">
        <f>IF(ISBLANK('2-Wk7'!C22),"",'2-Wk7'!C22)</f>
        <v/>
      </c>
      <c r="D10" t="str">
        <f>IF(ISBLANK('2-Wk7'!D22),"",'2-Wk7'!D22)</f>
        <v/>
      </c>
    </row>
    <row r="11" spans="1:4">
      <c r="A11" s="10"/>
      <c r="B11" s="13"/>
      <c r="C11" s="14" t="str">
        <f>IF(ISBLANK('2-Wk7'!C23),"",'2-Wk7'!C23)</f>
        <v/>
      </c>
      <c r="D11" t="str">
        <f>IF(ISBLANK('2-Wk7'!D23),"",'2-Wk7'!D23)</f>
        <v/>
      </c>
    </row>
    <row r="12" spans="1:4" ht="13.5" thickBot="1">
      <c r="A12" s="11"/>
      <c r="B12" s="15"/>
      <c r="C12" s="14" t="str">
        <f>IF(ISBLANK('2-Wk7'!C24),"",'2-Wk7'!C24)</f>
        <v/>
      </c>
      <c r="D12" t="str">
        <f>IF(ISBLANK('2-Wk7'!D24),"",'2-Wk7'!D24)</f>
        <v/>
      </c>
    </row>
    <row r="13" spans="1:4">
      <c r="B13" s="14">
        <f>SUM(B5:B12)</f>
        <v>10</v>
      </c>
      <c r="C13" s="14">
        <f>SUM(C5:C12)</f>
        <v>8</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2</v>
      </c>
      <c r="D19" t="s">
        <v>143</v>
      </c>
    </row>
    <row r="20" spans="3:4">
      <c r="C20" s="13"/>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honeticPr fontId="2"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Sheet21"/>
  <dimension ref="A1:D27"/>
  <sheetViews>
    <sheetView workbookViewId="0">
      <selection activeCell="I16" sqref="I16"/>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38</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10" t="s">
        <v>154</v>
      </c>
      <c r="B5" s="12">
        <v>2</v>
      </c>
      <c r="C5" s="14">
        <f>IF(ISBLANK('2-Wk8'!C17),"",'2-Wk8'!C17)</f>
        <v>2</v>
      </c>
      <c r="D5" t="str">
        <f>IF(ISBLANK('2-Wk8'!D17),"",'2-Wk8'!D17)</f>
        <v>Team Meeting</v>
      </c>
    </row>
    <row r="6" spans="1:4">
      <c r="A6" s="10" t="s">
        <v>154</v>
      </c>
      <c r="B6" s="13">
        <v>2</v>
      </c>
      <c r="C6" s="14">
        <f>IF(ISBLANK('2-Wk8'!C18),"",'2-Wk8'!C18)</f>
        <v>2</v>
      </c>
      <c r="D6" t="str">
        <f>IF(ISBLANK('2-Wk8'!D18),"",'2-Wk8'!D18)</f>
        <v>Sponsor Meeting</v>
      </c>
    </row>
    <row r="7" spans="1:4">
      <c r="A7" s="10" t="s">
        <v>154</v>
      </c>
      <c r="B7" s="13">
        <v>2</v>
      </c>
      <c r="C7" s="14">
        <v>2</v>
      </c>
      <c r="D7" t="s">
        <v>147</v>
      </c>
    </row>
    <row r="8" spans="1:4">
      <c r="A8" s="10"/>
      <c r="B8" s="13"/>
      <c r="C8" s="14" t="str">
        <f>IF(ISBLANK('2-Wk8'!C20),"",'2-Wk8'!C20)</f>
        <v/>
      </c>
      <c r="D8" t="str">
        <f>IF(ISBLANK('2-Wk8'!D20),"",'2-Wk8'!D20)</f>
        <v/>
      </c>
    </row>
    <row r="9" spans="1:4">
      <c r="A9" s="10"/>
      <c r="B9" s="13"/>
      <c r="C9" s="14" t="str">
        <f>IF(ISBLANK('2-Wk8'!C21),"",'2-Wk8'!C21)</f>
        <v/>
      </c>
      <c r="D9" t="str">
        <f>IF(ISBLANK('2-Wk8'!D21),"",'2-Wk8'!D21)</f>
        <v/>
      </c>
    </row>
    <row r="10" spans="1:4">
      <c r="A10" s="10"/>
      <c r="B10" s="13"/>
      <c r="C10" s="14" t="str">
        <f>IF(ISBLANK('2-Wk8'!C22),"",'2-Wk8'!C22)</f>
        <v/>
      </c>
      <c r="D10" t="str">
        <f>IF(ISBLANK('2-Wk8'!D22),"",'2-Wk8'!D22)</f>
        <v/>
      </c>
    </row>
    <row r="11" spans="1:4">
      <c r="A11" s="10"/>
      <c r="B11" s="13"/>
      <c r="C11" s="14" t="str">
        <f>IF(ISBLANK('2-Wk8'!C23),"",'2-Wk8'!C23)</f>
        <v/>
      </c>
      <c r="D11" t="str">
        <f>IF(ISBLANK('2-Wk8'!D23),"",'2-Wk8'!D23)</f>
        <v/>
      </c>
    </row>
    <row r="12" spans="1:4" ht="13.5" thickBot="1">
      <c r="A12" s="11"/>
      <c r="B12" s="15"/>
      <c r="C12" s="14" t="str">
        <f>IF(ISBLANK('2-Wk8'!C24),"",'2-Wk8'!C24)</f>
        <v/>
      </c>
      <c r="D12" t="str">
        <f>IF(ISBLANK('2-Wk8'!D24),"",'2-Wk8'!D24)</f>
        <v/>
      </c>
    </row>
    <row r="13" spans="1:4">
      <c r="B13" s="14">
        <f>SUM(B5:B12)</f>
        <v>6</v>
      </c>
      <c r="C13" s="14">
        <f>SUM(C5:C12)</f>
        <v>6</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row>
    <row r="20" spans="3:4">
      <c r="C20" s="13"/>
    </row>
    <row r="21" spans="3:4">
      <c r="C21" s="13"/>
    </row>
    <row r="22" spans="3:4">
      <c r="C22" s="13"/>
    </row>
    <row r="23" spans="3:4">
      <c r="C23" s="13"/>
    </row>
    <row r="24" spans="3:4" ht="13.5" thickBot="1">
      <c r="C24" s="15"/>
    </row>
    <row r="25" spans="3:4">
      <c r="C25" s="14">
        <f>SUM(C17:C24)</f>
        <v>4</v>
      </c>
      <c r="D25" t="s">
        <v>8</v>
      </c>
    </row>
    <row r="27" spans="3:4" s="4" customFormat="1" ht="20.25">
      <c r="D27" s="4" t="s">
        <v>14</v>
      </c>
    </row>
  </sheetData>
  <phoneticPr fontId="2"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Sheet22"/>
  <dimension ref="A1:D27"/>
  <sheetViews>
    <sheetView workbookViewId="0">
      <selection activeCell="A5" sqref="A5:A6"/>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37</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10" t="s">
        <v>154</v>
      </c>
      <c r="B5" s="12">
        <v>2</v>
      </c>
      <c r="C5" s="14">
        <f>IF(ISBLANK('2-Wk9'!C17),"",'2-Wk9'!C17)</f>
        <v>2</v>
      </c>
      <c r="D5" t="str">
        <f>IF(ISBLANK('2-Wk9'!D17),"",'2-Wk9'!D17)</f>
        <v>Team Meeting</v>
      </c>
    </row>
    <row r="6" spans="1:4">
      <c r="A6" s="10" t="s">
        <v>154</v>
      </c>
      <c r="B6" s="13">
        <v>2</v>
      </c>
      <c r="C6" s="14">
        <f>IF(ISBLANK('2-Wk9'!C18),"",'2-Wk9'!C18)</f>
        <v>2</v>
      </c>
      <c r="D6" t="str">
        <f>IF(ISBLANK('2-Wk9'!D18),"",'2-Wk9'!D18)</f>
        <v>Sponsor Meeting</v>
      </c>
    </row>
    <row r="7" spans="1:4">
      <c r="A7" s="10"/>
      <c r="B7" s="13"/>
      <c r="C7" s="14" t="str">
        <f>IF(ISBLANK('2-Wk9'!C19),"",'2-Wk9'!C19)</f>
        <v/>
      </c>
      <c r="D7" t="str">
        <f>IF(ISBLANK('2-Wk9'!D19),"",'2-Wk9'!D19)</f>
        <v/>
      </c>
    </row>
    <row r="8" spans="1:4">
      <c r="A8" s="10"/>
      <c r="B8" s="13"/>
      <c r="C8" s="14" t="str">
        <f>IF(ISBLANK('2-Wk9'!C20),"",'2-Wk9'!C20)</f>
        <v/>
      </c>
      <c r="D8" t="str">
        <f>IF(ISBLANK('2-Wk9'!D20),"",'2-Wk9'!D20)</f>
        <v/>
      </c>
    </row>
    <row r="9" spans="1:4">
      <c r="A9" s="10"/>
      <c r="B9" s="13"/>
      <c r="C9" s="14" t="str">
        <f>IF(ISBLANK('2-Wk9'!C21),"",'2-Wk9'!C21)</f>
        <v/>
      </c>
      <c r="D9" t="str">
        <f>IF(ISBLANK('2-Wk9'!D21),"",'2-Wk9'!D21)</f>
        <v/>
      </c>
    </row>
    <row r="10" spans="1:4">
      <c r="A10" s="10"/>
      <c r="B10" s="13"/>
      <c r="C10" s="14" t="str">
        <f>IF(ISBLANK('2-Wk9'!C22),"",'2-Wk9'!C22)</f>
        <v/>
      </c>
      <c r="D10" t="str">
        <f>IF(ISBLANK('2-Wk9'!D22),"",'2-Wk9'!D22)</f>
        <v/>
      </c>
    </row>
    <row r="11" spans="1:4">
      <c r="A11" s="10"/>
      <c r="B11" s="13"/>
      <c r="C11" s="14" t="str">
        <f>IF(ISBLANK('2-Wk9'!C23),"",'2-Wk9'!C23)</f>
        <v/>
      </c>
      <c r="D11" t="str">
        <f>IF(ISBLANK('2-Wk9'!D23),"",'2-Wk9'!D23)</f>
        <v/>
      </c>
    </row>
    <row r="12" spans="1:4" ht="13.5" thickBot="1">
      <c r="A12" s="11"/>
      <c r="B12" s="15"/>
      <c r="C12" s="14" t="str">
        <f>IF(ISBLANK('2-Wk9'!C24),"",'2-Wk9'!C24)</f>
        <v/>
      </c>
      <c r="D12" t="str">
        <f>IF(ISBLANK('2-Wk9'!D24),"",'2-Wk9'!D24)</f>
        <v/>
      </c>
    </row>
    <row r="13" spans="1:4">
      <c r="B13" s="14">
        <f>SUM(B5:B12)</f>
        <v>4</v>
      </c>
      <c r="C13" s="14">
        <f>SUM(C5:C12)</f>
        <v>4</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2</v>
      </c>
      <c r="D19" t="s">
        <v>148</v>
      </c>
    </row>
    <row r="20" spans="3:4">
      <c r="C20" s="13"/>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sheetPr codeName="Sheet27"/>
  <dimension ref="A1:D27"/>
  <sheetViews>
    <sheetView workbookViewId="0">
      <selection activeCell="A5" sqref="A5"/>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113</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t="s">
        <v>154</v>
      </c>
      <c r="B5" s="12">
        <v>2</v>
      </c>
      <c r="C5" s="14">
        <f>IF(ISBLANK('2-Wk10'!C17),"",'2-Wk10'!C17)</f>
        <v>2</v>
      </c>
      <c r="D5" t="str">
        <f>IF(ISBLANK('2-Wk10'!D17),"",'2-Wk10'!D17)</f>
        <v>Team Meeting</v>
      </c>
    </row>
    <row r="6" spans="1:4">
      <c r="A6" s="10" t="s">
        <v>154</v>
      </c>
      <c r="B6" s="13">
        <v>2</v>
      </c>
      <c r="C6" s="14">
        <f>IF(ISBLANK('2-Wk10'!C18),"",'2-Wk10'!C18)</f>
        <v>2</v>
      </c>
      <c r="D6" t="str">
        <f>IF(ISBLANK('2-Wk10'!D18),"",'2-Wk10'!D18)</f>
        <v>Sponsor Meeting</v>
      </c>
    </row>
    <row r="7" spans="1:4">
      <c r="A7" s="10" t="s">
        <v>154</v>
      </c>
      <c r="B7" s="13">
        <v>4</v>
      </c>
      <c r="C7" s="14">
        <v>2</v>
      </c>
      <c r="D7" t="s">
        <v>149</v>
      </c>
    </row>
    <row r="8" spans="1:4">
      <c r="A8" s="10"/>
      <c r="B8" s="13"/>
      <c r="C8" s="14" t="str">
        <f>IF(ISBLANK('2-Wk10'!C20),"",'2-Wk10'!C20)</f>
        <v/>
      </c>
      <c r="D8" t="str">
        <f>IF(ISBLANK('2-Wk10'!D20),"",'2-Wk10'!D20)</f>
        <v/>
      </c>
    </row>
    <row r="9" spans="1:4">
      <c r="A9" s="10"/>
      <c r="B9" s="13"/>
      <c r="C9" s="14" t="str">
        <f>IF(ISBLANK('2-Wk10'!C21),"",'2-Wk10'!C21)</f>
        <v/>
      </c>
      <c r="D9" t="str">
        <f>IF(ISBLANK('2-Wk10'!D21),"",'2-Wk10'!D21)</f>
        <v/>
      </c>
    </row>
    <row r="10" spans="1:4">
      <c r="A10" s="10"/>
      <c r="B10" s="13"/>
      <c r="C10" s="14" t="str">
        <f>IF(ISBLANK('2-Wk10'!C22),"",'2-Wk10'!C22)</f>
        <v/>
      </c>
      <c r="D10" t="str">
        <f>IF(ISBLANK('2-Wk10'!D22),"",'2-Wk10'!D22)</f>
        <v/>
      </c>
    </row>
    <row r="11" spans="1:4">
      <c r="A11" s="10"/>
      <c r="B11" s="13"/>
      <c r="C11" s="14" t="str">
        <f>IF(ISBLANK('2-Wk10'!C23),"",'2-Wk10'!C23)</f>
        <v/>
      </c>
      <c r="D11" t="str">
        <f>IF(ISBLANK('2-Wk10'!D23),"",'2-Wk10'!D23)</f>
        <v/>
      </c>
    </row>
    <row r="12" spans="1:4" ht="13.5" thickBot="1">
      <c r="A12" s="11"/>
      <c r="B12" s="15"/>
      <c r="C12" s="14" t="str">
        <f>IF(ISBLANK('2-Wk10'!C24),"",'2-Wk10'!C24)</f>
        <v/>
      </c>
      <c r="D12" t="str">
        <f>IF(ISBLANK('2-Wk10'!D24),"",'2-Wk10'!D24)</f>
        <v/>
      </c>
    </row>
    <row r="13" spans="1:4">
      <c r="B13" s="14">
        <f>SUM(B5:B12)</f>
        <v>8</v>
      </c>
      <c r="C13" s="14">
        <f>SUM(C5:C12)</f>
        <v>6</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2</v>
      </c>
      <c r="D19" t="s">
        <v>150</v>
      </c>
    </row>
    <row r="20" spans="3:4">
      <c r="C20" s="13"/>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sheetPr codeName="Sheet26"/>
  <dimension ref="A1:D27"/>
  <sheetViews>
    <sheetView workbookViewId="0">
      <selection activeCell="C22" sqref="C22:D24"/>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114</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10" t="s">
        <v>154</v>
      </c>
      <c r="B5" s="12">
        <v>2</v>
      </c>
      <c r="C5" s="14">
        <f>IF(ISBLANK('2-Wk11'!C17),"",'2-Wk11'!C17)</f>
        <v>2</v>
      </c>
      <c r="D5" t="str">
        <f>IF(ISBLANK('2-Wk11'!D17),"",'2-Wk11'!D17)</f>
        <v>Team Meeting</v>
      </c>
    </row>
    <row r="6" spans="1:4">
      <c r="A6" s="10" t="s">
        <v>154</v>
      </c>
      <c r="B6" s="13">
        <v>2</v>
      </c>
      <c r="C6" s="14">
        <f>IF(ISBLANK('2-Wk11'!C18),"",'2-Wk11'!C18)</f>
        <v>2</v>
      </c>
      <c r="D6" t="str">
        <f>IF(ISBLANK('2-Wk11'!D18),"",'2-Wk11'!D18)</f>
        <v>Sponsor Meeting</v>
      </c>
    </row>
    <row r="7" spans="1:4">
      <c r="A7" s="10" t="s">
        <v>154</v>
      </c>
      <c r="B7" s="13">
        <v>5.6</v>
      </c>
      <c r="C7" s="14">
        <f>IF(ISBLANK('2-Wk11'!C19),"",'2-Wk11'!C19)</f>
        <v>2</v>
      </c>
      <c r="D7" t="str">
        <f>IF(ISBLANK('2-Wk11'!D19),"",'2-Wk11'!D19)</f>
        <v>Poster Work</v>
      </c>
    </row>
    <row r="8" spans="1:4" ht="25.5">
      <c r="A8" s="10" t="s">
        <v>154</v>
      </c>
      <c r="B8" s="13">
        <f>3.4+2.4</f>
        <v>5.8</v>
      </c>
      <c r="C8" s="14">
        <v>2.4</v>
      </c>
      <c r="D8" s="8" t="s">
        <v>151</v>
      </c>
    </row>
    <row r="9" spans="1:4">
      <c r="A9" s="10" t="s">
        <v>154</v>
      </c>
      <c r="B9" s="13">
        <v>2.3199999999999998</v>
      </c>
      <c r="C9" s="14">
        <v>2.3199999999999998</v>
      </c>
      <c r="D9" t="s">
        <v>152</v>
      </c>
    </row>
    <row r="10" spans="1:4">
      <c r="A10" s="10" t="s">
        <v>154</v>
      </c>
      <c r="B10" s="13">
        <v>2.5</v>
      </c>
      <c r="C10" s="14">
        <v>2.5</v>
      </c>
      <c r="D10" t="s">
        <v>153</v>
      </c>
    </row>
    <row r="11" spans="1:4">
      <c r="A11" s="10"/>
      <c r="B11" s="13"/>
      <c r="C11" s="14" t="str">
        <f>IF(ISBLANK('2-Wk11'!C23),"",'2-Wk11'!C23)</f>
        <v/>
      </c>
      <c r="D11" t="str">
        <f>IF(ISBLANK('2-Wk11'!D23),"",'2-Wk11'!D23)</f>
        <v/>
      </c>
    </row>
    <row r="12" spans="1:4" ht="13.5" thickBot="1">
      <c r="A12" s="11"/>
      <c r="B12" s="15"/>
      <c r="C12" s="14" t="str">
        <f>IF(ISBLANK('2-Wk11'!C24),"",'2-Wk11'!C24)</f>
        <v/>
      </c>
      <c r="D12" t="str">
        <f>IF(ISBLANK('2-Wk11'!D24),"",'2-Wk11'!D24)</f>
        <v/>
      </c>
    </row>
    <row r="13" spans="1:4">
      <c r="B13" s="14">
        <f>SUM(B5:B12)</f>
        <v>20.22</v>
      </c>
      <c r="C13" s="14">
        <f>SUM(C5:C12)</f>
        <v>13.22</v>
      </c>
      <c r="D13" t="s">
        <v>8</v>
      </c>
    </row>
    <row r="15" spans="1:4" s="4" customFormat="1" ht="20.25">
      <c r="A15" s="3"/>
      <c r="B15" s="3"/>
      <c r="C15" s="3"/>
      <c r="D15" s="3" t="s">
        <v>13</v>
      </c>
    </row>
    <row r="16" spans="1:4" s="1" customFormat="1" ht="13.5" thickBot="1">
      <c r="C16" s="1" t="s">
        <v>9</v>
      </c>
      <c r="D16" s="1" t="s">
        <v>15</v>
      </c>
    </row>
    <row r="17" spans="3:4">
      <c r="C17" s="12">
        <v>2</v>
      </c>
      <c r="D17" t="s">
        <v>128</v>
      </c>
    </row>
    <row r="18" spans="3:4">
      <c r="C18" s="13">
        <v>2</v>
      </c>
      <c r="D18" t="s">
        <v>129</v>
      </c>
    </row>
    <row r="19" spans="3:4">
      <c r="C19" s="13">
        <v>2</v>
      </c>
      <c r="D19" t="s">
        <v>155</v>
      </c>
    </row>
    <row r="20" spans="3:4">
      <c r="C20" s="13">
        <v>2</v>
      </c>
      <c r="D20" t="s">
        <v>156</v>
      </c>
    </row>
    <row r="21" spans="3:4">
      <c r="C21" s="13">
        <v>2</v>
      </c>
      <c r="D21" t="s">
        <v>157</v>
      </c>
    </row>
    <row r="22" spans="3:4">
      <c r="C22" s="13">
        <v>2</v>
      </c>
      <c r="D22" t="s">
        <v>158</v>
      </c>
    </row>
    <row r="23" spans="3:4">
      <c r="C23" s="13">
        <v>1</v>
      </c>
      <c r="D23" t="s">
        <v>159</v>
      </c>
    </row>
    <row r="24" spans="3:4" ht="13.5" thickBot="1">
      <c r="C24" s="15">
        <v>1</v>
      </c>
      <c r="D24" t="s">
        <v>160</v>
      </c>
    </row>
    <row r="25" spans="3:4">
      <c r="C25" s="14">
        <f>SUM(C17:C24)</f>
        <v>14</v>
      </c>
      <c r="D25" t="s">
        <v>8</v>
      </c>
    </row>
    <row r="27" spans="3:4" s="4" customFormat="1" ht="20.25">
      <c r="D27" s="4" t="s">
        <v>14</v>
      </c>
    </row>
  </sheetData>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sheetPr codeName="Sheet28"/>
  <dimension ref="A1:D27"/>
  <sheetViews>
    <sheetView workbookViewId="0">
      <selection activeCell="D20" sqref="D20"/>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115</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c r="C5" s="14">
        <f>IF(ISBLANK('2-Wk12'!C17),"",'2-Wk12'!C17)</f>
        <v>2</v>
      </c>
      <c r="D5" t="str">
        <f>IF(ISBLANK('2-Wk12'!D17),"",'2-Wk12'!D17)</f>
        <v>Team Meeting</v>
      </c>
    </row>
    <row r="6" spans="1:4">
      <c r="A6" s="10"/>
      <c r="B6" s="13"/>
      <c r="C6" s="14">
        <f>IF(ISBLANK('2-Wk12'!C18),"",'2-Wk12'!C18)</f>
        <v>2</v>
      </c>
      <c r="D6" t="str">
        <f>IF(ISBLANK('2-Wk12'!D18),"",'2-Wk12'!D18)</f>
        <v>Sponsor Meeting</v>
      </c>
    </row>
    <row r="7" spans="1:4">
      <c r="A7" s="10"/>
      <c r="B7" s="13"/>
      <c r="C7" s="14">
        <f>IF(ISBLANK('2-Wk12'!C19),"",'2-Wk12'!C19)</f>
        <v>2</v>
      </c>
      <c r="D7" t="str">
        <f>IF(ISBLANK('2-Wk12'!D19),"",'2-Wk12'!D19)</f>
        <v>Development of export students data</v>
      </c>
    </row>
    <row r="8" spans="1:4">
      <c r="A8" s="10"/>
      <c r="B8" s="13"/>
      <c r="C8" s="14">
        <f>IF(ISBLANK('2-Wk12'!C20),"",'2-Wk12'!C20)</f>
        <v>2</v>
      </c>
      <c r="D8" t="str">
        <f>IF(ISBLANK('2-Wk12'!D20),"",'2-Wk12'!D20)</f>
        <v>Development of export program data</v>
      </c>
    </row>
    <row r="9" spans="1:4">
      <c r="A9" s="10"/>
      <c r="B9" s="13"/>
      <c r="C9" s="14">
        <f>IF(ISBLANK('2-Wk12'!C21),"",'2-Wk12'!C21)</f>
        <v>2</v>
      </c>
      <c r="D9" t="str">
        <f>IF(ISBLANK('2-Wk12'!D21),"",'2-Wk12'!D21)</f>
        <v>export class data</v>
      </c>
    </row>
    <row r="10" spans="1:4">
      <c r="A10" s="10"/>
      <c r="B10" s="13"/>
      <c r="C10" s="14"/>
    </row>
    <row r="11" spans="1:4">
      <c r="A11" s="10"/>
      <c r="B11" s="13"/>
      <c r="C11" s="14"/>
    </row>
    <row r="12" spans="1:4" ht="13.5" thickBot="1">
      <c r="A12" s="11"/>
      <c r="B12" s="15"/>
      <c r="C12" s="14"/>
    </row>
    <row r="13" spans="1:4">
      <c r="B13" s="14">
        <f>SUM(B5:B12)</f>
        <v>0</v>
      </c>
      <c r="C13" s="14">
        <f>SUM(C5:C12)</f>
        <v>10</v>
      </c>
      <c r="D13" t="s">
        <v>8</v>
      </c>
    </row>
    <row r="15" spans="1:4" s="4" customFormat="1" ht="20.25">
      <c r="A15" s="3"/>
      <c r="B15" s="3"/>
      <c r="C15" s="3"/>
      <c r="D15" s="3" t="s">
        <v>13</v>
      </c>
    </row>
    <row r="16" spans="1:4" s="1" customFormat="1">
      <c r="C16" s="1" t="s">
        <v>9</v>
      </c>
      <c r="D16" s="1" t="s">
        <v>15</v>
      </c>
    </row>
    <row r="17" spans="3:4">
      <c r="C17" s="13">
        <v>2</v>
      </c>
      <c r="D17" t="s">
        <v>158</v>
      </c>
    </row>
    <row r="18" spans="3:4">
      <c r="C18" s="13">
        <v>1</v>
      </c>
      <c r="D18" t="s">
        <v>159</v>
      </c>
    </row>
    <row r="19" spans="3:4" ht="13.5" thickBot="1">
      <c r="C19" s="15">
        <v>1</v>
      </c>
      <c r="D19" t="s">
        <v>160</v>
      </c>
    </row>
    <row r="20" spans="3:4">
      <c r="C20" s="13">
        <v>2</v>
      </c>
      <c r="D20" t="s">
        <v>161</v>
      </c>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Sheet29"/>
  <dimension ref="A1:D28"/>
  <sheetViews>
    <sheetView tabSelected="1" workbookViewId="0">
      <selection activeCell="D28" sqref="D28"/>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116</v>
      </c>
    </row>
    <row r="2" spans="1:4">
      <c r="A2" s="2"/>
      <c r="B2" s="2"/>
      <c r="C2" s="2"/>
      <c r="D2" s="2"/>
    </row>
    <row r="3" spans="1:4" s="4" customFormat="1" ht="20.25">
      <c r="A3" s="3"/>
      <c r="B3" s="3"/>
      <c r="C3" s="3"/>
      <c r="D3" s="3" t="s">
        <v>12</v>
      </c>
    </row>
    <row r="4" spans="1:4" s="1" customFormat="1">
      <c r="A4" s="1" t="s">
        <v>16</v>
      </c>
      <c r="B4" s="1" t="s">
        <v>10</v>
      </c>
      <c r="C4" s="1" t="s">
        <v>9</v>
      </c>
      <c r="D4" s="1" t="s">
        <v>15</v>
      </c>
    </row>
    <row r="5" spans="1:4" s="1" customFormat="1" ht="13.5" thickBot="1"/>
    <row r="6" spans="1:4">
      <c r="A6" s="9"/>
      <c r="B6" s="12"/>
      <c r="C6" s="14">
        <f>IF(ISBLANK('2-Wk13'!C17),"",'2-Wk13'!C17)</f>
        <v>2</v>
      </c>
      <c r="D6" t="str">
        <f>IF(ISBLANK('2-Wk13'!D17),"",'2-Wk13'!D17)</f>
        <v>export workshop data</v>
      </c>
    </row>
    <row r="7" spans="1:4">
      <c r="A7" s="10"/>
      <c r="B7" s="13"/>
      <c r="C7" s="14"/>
    </row>
    <row r="8" spans="1:4">
      <c r="A8" s="10"/>
      <c r="B8" s="13"/>
      <c r="C8" s="14"/>
    </row>
    <row r="9" spans="1:4">
      <c r="A9" s="10"/>
      <c r="B9" s="13"/>
      <c r="C9" s="14">
        <f>IF(ISBLANK('2-Wk13'!C20),"",'2-Wk13'!C20)</f>
        <v>2</v>
      </c>
      <c r="D9" t="str">
        <f>IF(ISBLANK('2-Wk13'!D20),"",'2-Wk13'!D20)</f>
        <v>Team meeting</v>
      </c>
    </row>
    <row r="10" spans="1:4">
      <c r="A10" s="10"/>
      <c r="B10" s="13"/>
      <c r="C10" s="14" t="str">
        <f>IF(ISBLANK('2-Wk13'!C21),"",'2-Wk13'!C21)</f>
        <v/>
      </c>
      <c r="D10" t="str">
        <f>IF(ISBLANK('2-Wk13'!D21),"",'2-Wk13'!D21)</f>
        <v/>
      </c>
    </row>
    <row r="11" spans="1:4">
      <c r="A11" s="10"/>
      <c r="B11" s="13"/>
      <c r="C11" s="14" t="str">
        <f>IF(ISBLANK('2-Wk13'!C22),"",'2-Wk13'!C22)</f>
        <v/>
      </c>
      <c r="D11" t="str">
        <f>IF(ISBLANK('2-Wk13'!D22),"",'2-Wk13'!D22)</f>
        <v/>
      </c>
    </row>
    <row r="12" spans="1:4">
      <c r="A12" s="10"/>
      <c r="B12" s="13"/>
      <c r="C12" s="14" t="str">
        <f>IF(ISBLANK('2-Wk13'!C23),"",'2-Wk13'!C23)</f>
        <v/>
      </c>
      <c r="D12" t="str">
        <f>IF(ISBLANK('2-Wk13'!D23),"",'2-Wk13'!D23)</f>
        <v/>
      </c>
    </row>
    <row r="13" spans="1:4" ht="13.5" thickBot="1">
      <c r="A13" s="11"/>
      <c r="B13" s="15"/>
      <c r="C13" s="14" t="str">
        <f>IF(ISBLANK('2-Wk13'!C24),"",'2-Wk13'!C24)</f>
        <v/>
      </c>
      <c r="D13" t="str">
        <f>IF(ISBLANK('2-Wk13'!D24),"",'2-Wk13'!D24)</f>
        <v/>
      </c>
    </row>
    <row r="14" spans="1:4">
      <c r="B14" s="14">
        <f>SUM(B6:B13)</f>
        <v>0</v>
      </c>
      <c r="C14" s="14">
        <f>SUM(C6:C13)</f>
        <v>4</v>
      </c>
      <c r="D14" t="s">
        <v>8</v>
      </c>
    </row>
    <row r="16" spans="1:4" s="4" customFormat="1" ht="20.25">
      <c r="A16" s="3"/>
      <c r="B16" s="3"/>
      <c r="C16" s="3"/>
      <c r="D16" s="3" t="s">
        <v>13</v>
      </c>
    </row>
    <row r="17" spans="3:4" s="1" customFormat="1" ht="13.5" thickBot="1">
      <c r="C17" s="1" t="s">
        <v>9</v>
      </c>
      <c r="D17" s="1" t="s">
        <v>15</v>
      </c>
    </row>
    <row r="18" spans="3:4">
      <c r="C18" s="12">
        <v>3</v>
      </c>
      <c r="D18" t="s">
        <v>162</v>
      </c>
    </row>
    <row r="19" spans="3:4">
      <c r="C19" s="13">
        <v>2</v>
      </c>
      <c r="D19" t="s">
        <v>163</v>
      </c>
    </row>
    <row r="20" spans="3:4">
      <c r="C20" s="13"/>
    </row>
    <row r="21" spans="3:4">
      <c r="C21" s="13"/>
    </row>
    <row r="22" spans="3:4">
      <c r="C22" s="13"/>
    </row>
    <row r="23" spans="3:4">
      <c r="C23" s="13"/>
    </row>
    <row r="24" spans="3:4">
      <c r="C24" s="13"/>
    </row>
    <row r="25" spans="3:4" ht="13.5" thickBot="1">
      <c r="C25" s="15"/>
    </row>
    <row r="26" spans="3:4">
      <c r="C26" s="14">
        <f>SUM(C18:C25)</f>
        <v>5</v>
      </c>
      <c r="D26" t="s">
        <v>8</v>
      </c>
    </row>
    <row r="28" spans="3:4" s="4" customFormat="1" ht="20.25">
      <c r="D28" s="4" t="s">
        <v>14</v>
      </c>
    </row>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Sheet30"/>
  <dimension ref="A1:D27"/>
  <sheetViews>
    <sheetView workbookViewId="0">
      <selection activeCell="D18" sqref="D18"/>
    </sheetView>
  </sheetViews>
  <sheetFormatPr defaultColWidth="11.42578125" defaultRowHeight="12.75"/>
  <cols>
    <col min="1" max="1" width="6.7109375" customWidth="1"/>
    <col min="2" max="3" width="6" customWidth="1"/>
    <col min="4" max="4" width="59.7109375" customWidth="1"/>
  </cols>
  <sheetData>
    <row r="1" spans="1:4" s="4" customFormat="1" ht="20.25">
      <c r="A1" s="3"/>
      <c r="B1" s="3"/>
      <c r="C1" s="3"/>
      <c r="D1" s="3" t="s">
        <v>117</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c r="C5" s="14">
        <f>IF(ISBLANK('2-Wk14'!C18),"",'2-Wk14'!C18)</f>
        <v>3</v>
      </c>
      <c r="D5" t="str">
        <f>IF(ISBLANK('2-Wk14'!D18),"",'2-Wk14'!D18)</f>
        <v>Work on technical report</v>
      </c>
    </row>
    <row r="6" spans="1:4">
      <c r="A6" s="10"/>
      <c r="B6" s="13"/>
      <c r="C6" s="14">
        <f>IF(ISBLANK('2-Wk14'!C19),"",'2-Wk14'!C19)</f>
        <v>2</v>
      </c>
      <c r="D6" t="str">
        <f>IF(ISBLANK('2-Wk14'!D19),"",'2-Wk14'!D19)</f>
        <v>Complete export features</v>
      </c>
    </row>
    <row r="7" spans="1:4">
      <c r="A7" s="10"/>
      <c r="B7" s="13"/>
      <c r="C7" s="14" t="str">
        <f>IF(ISBLANK('2-Wk14'!C20),"",'2-Wk14'!C20)</f>
        <v/>
      </c>
      <c r="D7" t="str">
        <f>IF(ISBLANK('2-Wk14'!D20),"",'2-Wk14'!D20)</f>
        <v/>
      </c>
    </row>
    <row r="8" spans="1:4">
      <c r="A8" s="10"/>
      <c r="B8" s="13"/>
      <c r="C8" s="14" t="str">
        <f>IF(ISBLANK('2-Wk14'!C21),"",'2-Wk14'!C21)</f>
        <v/>
      </c>
      <c r="D8" t="str">
        <f>IF(ISBLANK('2-Wk14'!D21),"",'2-Wk14'!D21)</f>
        <v/>
      </c>
    </row>
    <row r="9" spans="1:4">
      <c r="A9" s="10"/>
      <c r="B9" s="13"/>
      <c r="C9" s="14" t="str">
        <f>IF(ISBLANK('2-Wk14'!C22),"",'2-Wk14'!C22)</f>
        <v/>
      </c>
      <c r="D9" t="str">
        <f>IF(ISBLANK('2-Wk14'!D22),"",'2-Wk14'!D22)</f>
        <v/>
      </c>
    </row>
    <row r="10" spans="1:4">
      <c r="A10" s="10"/>
      <c r="B10" s="13"/>
      <c r="C10" s="14" t="str">
        <f>IF(ISBLANK('2-Wk14'!C23),"",'2-Wk14'!C23)</f>
        <v/>
      </c>
      <c r="D10" t="str">
        <f>IF(ISBLANK('2-Wk14'!D23),"",'2-Wk14'!D23)</f>
        <v/>
      </c>
    </row>
    <row r="11" spans="1:4">
      <c r="A11" s="10"/>
      <c r="B11" s="13"/>
      <c r="C11" s="14" t="str">
        <f>IF(ISBLANK('2-Wk14'!C24),"",'2-Wk14'!C24)</f>
        <v/>
      </c>
      <c r="D11" t="str">
        <f>IF(ISBLANK('2-Wk14'!D24),"",'2-Wk14'!D24)</f>
        <v/>
      </c>
    </row>
    <row r="12" spans="1:4" ht="13.5" thickBot="1">
      <c r="A12" s="11"/>
      <c r="B12" s="15"/>
      <c r="C12" s="14" t="str">
        <f>IF(ISBLANK('2-Wk14'!C25),"",'2-Wk14'!C25)</f>
        <v/>
      </c>
      <c r="D12" t="str">
        <f>IF(ISBLANK('2-Wk14'!D25),"",'2-Wk14'!D25)</f>
        <v/>
      </c>
    </row>
    <row r="13" spans="1:4">
      <c r="B13" s="14">
        <f>SUM(B5:B12)</f>
        <v>0</v>
      </c>
      <c r="C13" s="14">
        <f>SUM(C5:C12)</f>
        <v>5</v>
      </c>
      <c r="D13" t="s">
        <v>8</v>
      </c>
    </row>
    <row r="15" spans="1:4" s="4" customFormat="1" ht="20.25">
      <c r="A15" s="3"/>
      <c r="B15" s="3"/>
      <c r="C15" s="3"/>
      <c r="D15" s="3" t="s">
        <v>13</v>
      </c>
    </row>
    <row r="16" spans="1:4" s="1" customFormat="1" ht="13.5" thickBot="1">
      <c r="C16" s="1" t="s">
        <v>9</v>
      </c>
      <c r="D16" s="1" t="s">
        <v>15</v>
      </c>
    </row>
    <row r="17" spans="3:4">
      <c r="C17" s="12">
        <v>3</v>
      </c>
      <c r="D17" t="s">
        <v>162</v>
      </c>
    </row>
    <row r="18" spans="3:4">
      <c r="C18" s="13">
        <v>3</v>
      </c>
      <c r="D18" t="s">
        <v>164</v>
      </c>
    </row>
    <row r="19" spans="3:4">
      <c r="C19" s="13"/>
    </row>
    <row r="20" spans="3:4">
      <c r="C20" s="13"/>
    </row>
    <row r="21" spans="3:4">
      <c r="C21" s="13"/>
    </row>
    <row r="22" spans="3:4">
      <c r="C22" s="13"/>
    </row>
    <row r="23" spans="3:4">
      <c r="C23" s="13"/>
    </row>
    <row r="24" spans="3:4" ht="13.5" thickBot="1">
      <c r="C24" s="15"/>
    </row>
    <row r="25" spans="3:4">
      <c r="C25" s="14">
        <f>SUM(C17:C24)</f>
        <v>6</v>
      </c>
      <c r="D25" t="s">
        <v>8</v>
      </c>
    </row>
    <row r="27" spans="3:4" s="4" customFormat="1" ht="20.25">
      <c r="D27" s="4" t="s">
        <v>14</v>
      </c>
    </row>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sheetPr codeName="Sheet23"/>
  <dimension ref="A1:D15"/>
  <sheetViews>
    <sheetView workbookViewId="0">
      <selection activeCell="D19" sqref="D19"/>
    </sheetView>
  </sheetViews>
  <sheetFormatPr defaultColWidth="11.42578125" defaultRowHeight="12.75"/>
  <cols>
    <col min="1" max="1" width="6.85546875" customWidth="1"/>
    <col min="2" max="3" width="6" customWidth="1"/>
    <col min="4" max="4" width="59.7109375" customWidth="1"/>
  </cols>
  <sheetData>
    <row r="1" spans="1:4" s="4" customFormat="1" ht="20.25">
      <c r="A1" s="3"/>
      <c r="B1" s="3"/>
      <c r="C1" s="3"/>
      <c r="D1" s="3" t="s">
        <v>36</v>
      </c>
    </row>
    <row r="2" spans="1:4">
      <c r="A2" s="2"/>
      <c r="B2" s="2"/>
      <c r="C2" s="2"/>
      <c r="D2" s="2"/>
    </row>
    <row r="3" spans="1:4" s="4" customFormat="1" ht="20.25">
      <c r="A3" s="3"/>
      <c r="B3" s="3"/>
      <c r="C3" s="3"/>
      <c r="D3" s="3" t="s">
        <v>12</v>
      </c>
    </row>
    <row r="4" spans="1:4" s="1" customFormat="1" ht="13.5" thickBot="1">
      <c r="A4" s="1" t="s">
        <v>16</v>
      </c>
      <c r="B4" s="1" t="s">
        <v>10</v>
      </c>
      <c r="C4" s="1" t="s">
        <v>9</v>
      </c>
      <c r="D4" s="1" t="s">
        <v>15</v>
      </c>
    </row>
    <row r="5" spans="1:4">
      <c r="A5" s="9"/>
      <c r="B5" s="12"/>
      <c r="C5" s="14">
        <f>IF(ISBLANK('2-Wk15'!C17),"",'2-Wk15'!C17)</f>
        <v>3</v>
      </c>
      <c r="D5" t="str">
        <f>IF(ISBLANK('2-Wk15'!D17),"",'2-Wk15'!D17)</f>
        <v>Work on technical report</v>
      </c>
    </row>
    <row r="6" spans="1:4">
      <c r="A6" s="10"/>
      <c r="B6" s="13"/>
      <c r="C6" s="14">
        <f>IF(ISBLANK('2-Wk15'!C18),"",'2-Wk15'!C18)</f>
        <v>3</v>
      </c>
      <c r="D6" t="str">
        <f>IF(ISBLANK('2-Wk15'!D18),"",'2-Wk15'!D18)</f>
        <v>Compile all project files</v>
      </c>
    </row>
    <row r="7" spans="1:4">
      <c r="A7" s="10"/>
      <c r="B7" s="13"/>
      <c r="C7" s="14" t="str">
        <f>IF(ISBLANK('2-Wk15'!C19),"",'2-Wk15'!C19)</f>
        <v/>
      </c>
      <c r="D7" t="str">
        <f>IF(ISBLANK('2-Wk15'!D19),"",'2-Wk15'!D19)</f>
        <v/>
      </c>
    </row>
    <row r="8" spans="1:4">
      <c r="A8" s="10"/>
      <c r="B8" s="13"/>
      <c r="C8" s="14" t="str">
        <f>IF(ISBLANK('2-Wk15'!C20),"",'2-Wk15'!C20)</f>
        <v/>
      </c>
      <c r="D8" t="str">
        <f>IF(ISBLANK('2-Wk15'!D20),"",'2-Wk15'!D20)</f>
        <v/>
      </c>
    </row>
    <row r="9" spans="1:4">
      <c r="A9" s="10"/>
      <c r="B9" s="13"/>
      <c r="C9" s="14" t="str">
        <f>IF(ISBLANK('2-Wk15'!C21),"",'2-Wk15'!C21)</f>
        <v/>
      </c>
      <c r="D9" t="str">
        <f>IF(ISBLANK('2-Wk15'!D21),"",'2-Wk15'!D21)</f>
        <v/>
      </c>
    </row>
    <row r="10" spans="1:4">
      <c r="A10" s="10"/>
      <c r="B10" s="13"/>
      <c r="C10" s="14" t="str">
        <f>IF(ISBLANK('2-Wk15'!C22),"",'2-Wk15'!C22)</f>
        <v/>
      </c>
      <c r="D10" t="str">
        <f>IF(ISBLANK('2-Wk15'!D22),"",'2-Wk15'!D22)</f>
        <v/>
      </c>
    </row>
    <row r="11" spans="1:4">
      <c r="A11" s="10"/>
      <c r="B11" s="13"/>
      <c r="C11" s="14" t="str">
        <f>IF(ISBLANK('2-Wk15'!C23),"",'2-Wk15'!C23)</f>
        <v/>
      </c>
      <c r="D11" t="str">
        <f>IF(ISBLANK('2-Wk15'!D23),"",'2-Wk15'!D23)</f>
        <v/>
      </c>
    </row>
    <row r="12" spans="1:4" ht="13.5" thickBot="1">
      <c r="A12" s="11"/>
      <c r="B12" s="15"/>
      <c r="C12" s="14" t="str">
        <f>IF(ISBLANK('2-Wk15'!C24),"",'2-Wk15'!C24)</f>
        <v/>
      </c>
      <c r="D12" t="str">
        <f>IF(ISBLANK('2-Wk15'!D24),"",'2-Wk15'!D24)</f>
        <v/>
      </c>
    </row>
    <row r="13" spans="1:4">
      <c r="B13" s="14">
        <f>SUM(B5:B12)</f>
        <v>0</v>
      </c>
      <c r="C13" s="14">
        <f>SUM(C5:C12)</f>
        <v>6</v>
      </c>
      <c r="D13" t="s">
        <v>8</v>
      </c>
    </row>
    <row r="15" spans="1:4" s="4" customFormat="1" ht="20.25">
      <c r="D15" s="4" t="s">
        <v>14</v>
      </c>
    </row>
  </sheetData>
  <phoneticPr fontId="2"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sheetPr codeName="Sheet25"/>
  <dimension ref="A1:AF5"/>
  <sheetViews>
    <sheetView topLeftCell="L1" zoomScale="67" workbookViewId="0">
      <selection activeCell="S2" sqref="S2"/>
    </sheetView>
  </sheetViews>
  <sheetFormatPr defaultRowHeight="12.75"/>
  <cols>
    <col min="1" max="1" width="10.85546875" customWidth="1"/>
    <col min="14" max="21" width="10" bestFit="1" customWidth="1"/>
    <col min="22" max="22" width="9.28515625" bestFit="1" customWidth="1"/>
  </cols>
  <sheetData>
    <row r="1" spans="1:32">
      <c r="A1" t="s">
        <v>69</v>
      </c>
      <c r="B1" t="s">
        <v>70</v>
      </c>
      <c r="C1" t="s">
        <v>71</v>
      </c>
      <c r="D1" t="s">
        <v>72</v>
      </c>
      <c r="E1" t="s">
        <v>73</v>
      </c>
      <c r="F1" t="s">
        <v>74</v>
      </c>
      <c r="G1" t="s">
        <v>75</v>
      </c>
      <c r="H1" t="s">
        <v>76</v>
      </c>
      <c r="I1" t="s">
        <v>77</v>
      </c>
      <c r="J1" t="s">
        <v>78</v>
      </c>
      <c r="K1" t="s">
        <v>79</v>
      </c>
      <c r="L1" t="s">
        <v>80</v>
      </c>
      <c r="M1" t="s">
        <v>81</v>
      </c>
      <c r="N1" t="s">
        <v>82</v>
      </c>
      <c r="O1" t="s">
        <v>83</v>
      </c>
      <c r="P1" t="s">
        <v>84</v>
      </c>
      <c r="Q1" t="s">
        <v>85</v>
      </c>
      <c r="R1" t="s">
        <v>86</v>
      </c>
      <c r="S1" t="s">
        <v>87</v>
      </c>
      <c r="T1" t="s">
        <v>88</v>
      </c>
      <c r="U1" t="s">
        <v>89</v>
      </c>
    </row>
    <row r="2" spans="1:32">
      <c r="A2">
        <f>T1Wk1Act</f>
        <v>4.75</v>
      </c>
      <c r="B2">
        <f>T1Wk2Est</f>
        <v>0</v>
      </c>
      <c r="C2">
        <f>T1Wk2Act</f>
        <v>3.84</v>
      </c>
      <c r="D2">
        <f>T1Wk3Est</f>
        <v>0</v>
      </c>
      <c r="E2">
        <f>T1Wk3Act</f>
        <v>5.836666666666666</v>
      </c>
      <c r="F2">
        <f>T1Wk4Est</f>
        <v>0</v>
      </c>
      <c r="G2">
        <f>T1Wk4Act</f>
        <v>4.84</v>
      </c>
      <c r="H2">
        <f>T1Wk5Est</f>
        <v>0</v>
      </c>
      <c r="I2">
        <f>T1Wk5Act</f>
        <v>0</v>
      </c>
      <c r="J2">
        <f>T1Wk6Est</f>
        <v>0</v>
      </c>
      <c r="K2">
        <f>T1Wk6Act</f>
        <v>6</v>
      </c>
      <c r="L2">
        <f>T1Wk7Est</f>
        <v>0</v>
      </c>
      <c r="M2">
        <f>T1Wk7Act</f>
        <v>6</v>
      </c>
      <c r="N2">
        <f>T1Wk8Est</f>
        <v>0</v>
      </c>
      <c r="O2">
        <f>T1Wk8Act</f>
        <v>4</v>
      </c>
      <c r="P2">
        <f>T1Wk9Est</f>
        <v>0</v>
      </c>
      <c r="Q2">
        <f>T1Wk9Act</f>
        <v>5.5</v>
      </c>
      <c r="R2">
        <f>T1Wk10Est</f>
        <v>0</v>
      </c>
      <c r="S2">
        <f>T1Wk10Act</f>
        <v>3.5</v>
      </c>
      <c r="T2">
        <f>T1FinalsEst</f>
        <v>0</v>
      </c>
      <c r="U2">
        <f>T1FinalsAct</f>
        <v>0</v>
      </c>
    </row>
    <row r="4" spans="1:32">
      <c r="A4" t="s">
        <v>48</v>
      </c>
      <c r="B4" t="s">
        <v>47</v>
      </c>
      <c r="C4" t="s">
        <v>49</v>
      </c>
      <c r="D4" t="s">
        <v>50</v>
      </c>
      <c r="E4" t="s">
        <v>51</v>
      </c>
      <c r="F4" t="s">
        <v>52</v>
      </c>
      <c r="G4" t="s">
        <v>53</v>
      </c>
      <c r="H4" t="s">
        <v>54</v>
      </c>
      <c r="I4" t="s">
        <v>55</v>
      </c>
      <c r="J4" t="s">
        <v>56</v>
      </c>
      <c r="K4" t="s">
        <v>57</v>
      </c>
      <c r="L4" t="s">
        <v>58</v>
      </c>
      <c r="M4" t="s">
        <v>59</v>
      </c>
      <c r="N4" t="s">
        <v>60</v>
      </c>
      <c r="O4" t="s">
        <v>61</v>
      </c>
      <c r="P4" t="s">
        <v>62</v>
      </c>
      <c r="Q4" t="s">
        <v>63</v>
      </c>
      <c r="R4" t="s">
        <v>64</v>
      </c>
      <c r="S4" t="s">
        <v>65</v>
      </c>
      <c r="T4" t="s">
        <v>66</v>
      </c>
      <c r="U4" s="19" t="s">
        <v>118</v>
      </c>
      <c r="V4" s="19" t="s">
        <v>119</v>
      </c>
      <c r="W4" s="19" t="s">
        <v>120</v>
      </c>
      <c r="X4" s="19" t="s">
        <v>121</v>
      </c>
      <c r="Y4" s="19" t="s">
        <v>122</v>
      </c>
      <c r="Z4" s="19" t="s">
        <v>123</v>
      </c>
      <c r="AA4" s="19" t="s">
        <v>124</v>
      </c>
      <c r="AB4" s="19" t="s">
        <v>125</v>
      </c>
      <c r="AC4" s="19" t="s">
        <v>126</v>
      </c>
      <c r="AD4" s="19" t="s">
        <v>127</v>
      </c>
      <c r="AE4" s="19" t="s">
        <v>67</v>
      </c>
      <c r="AF4" t="s">
        <v>68</v>
      </c>
    </row>
    <row r="5" spans="1:32">
      <c r="A5">
        <f>T2Wk1Est</f>
        <v>4.5</v>
      </c>
      <c r="B5">
        <f>T2Wk1Act</f>
        <v>4.5</v>
      </c>
      <c r="C5">
        <f>T2Wk2Est</f>
        <v>7.8</v>
      </c>
      <c r="D5">
        <f>T2Wk2Act</f>
        <v>7.8</v>
      </c>
      <c r="E5">
        <f>T2Wk3Est</f>
        <v>6</v>
      </c>
      <c r="F5">
        <f>T2Wk3Act</f>
        <v>6.57</v>
      </c>
      <c r="G5">
        <f>T2Wk4Est</f>
        <v>11.5</v>
      </c>
      <c r="H5">
        <f>T2Wk4Act</f>
        <v>11.5</v>
      </c>
      <c r="I5">
        <f>T2Wk5Est</f>
        <v>7</v>
      </c>
      <c r="J5">
        <f>T2Wk5Act</f>
        <v>7</v>
      </c>
      <c r="K5">
        <f>T2Wk6Est</f>
        <v>8</v>
      </c>
      <c r="L5">
        <f>T2Wk6Act</f>
        <v>8.17</v>
      </c>
      <c r="M5">
        <f>T2Wk7Est</f>
        <v>6</v>
      </c>
      <c r="N5">
        <f>T2Wk7Act</f>
        <v>8.5</v>
      </c>
      <c r="O5">
        <f>T2Wk8Est</f>
        <v>8</v>
      </c>
      <c r="P5">
        <f>T2Wk8Act</f>
        <v>10</v>
      </c>
      <c r="Q5">
        <f>T2Wk9Est</f>
        <v>6</v>
      </c>
      <c r="R5">
        <f>T2Wk9Act</f>
        <v>6</v>
      </c>
      <c r="S5">
        <f>T2Wk10Est</f>
        <v>4</v>
      </c>
      <c r="T5">
        <f>T2Wk10Act</f>
        <v>4</v>
      </c>
      <c r="U5">
        <f>T2Wk11Est</f>
        <v>6</v>
      </c>
      <c r="V5">
        <f>T2Wk11Act</f>
        <v>8</v>
      </c>
      <c r="W5">
        <f>T2Wk12Est</f>
        <v>13.22</v>
      </c>
      <c r="X5">
        <f>T2Wk12Act</f>
        <v>20.22</v>
      </c>
      <c r="Y5">
        <f>T2Wk13Est</f>
        <v>10</v>
      </c>
      <c r="Z5">
        <f>T2Wk13Act</f>
        <v>0</v>
      </c>
      <c r="AA5">
        <f>T2Wk14Est</f>
        <v>4</v>
      </c>
      <c r="AB5">
        <f>T2Wk14Act</f>
        <v>0</v>
      </c>
      <c r="AC5">
        <f>T2Wk15Est</f>
        <v>5</v>
      </c>
      <c r="AD5">
        <f>T2Wk15Act</f>
        <v>0</v>
      </c>
      <c r="AE5">
        <f>T2FinalsEst</f>
        <v>6</v>
      </c>
      <c r="AF5">
        <f>T2FinalsAct</f>
        <v>0</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57</vt:i4>
      </vt:variant>
    </vt:vector>
  </HeadingPairs>
  <TitlesOfParts>
    <vt:vector size="87" baseType="lpstr">
      <vt:lpstr>Instructions</vt:lpstr>
      <vt:lpstr>Example</vt:lpstr>
      <vt:lpstr>1-Wk1</vt:lpstr>
      <vt:lpstr>1-Wk2</vt:lpstr>
      <vt:lpstr>1-Wk3</vt:lpstr>
      <vt:lpstr>1-Wk4</vt:lpstr>
      <vt:lpstr>1-Wk5</vt:lpstr>
      <vt:lpstr>1-Wk6</vt:lpstr>
      <vt:lpstr>1-Wk7</vt:lpstr>
      <vt:lpstr>1-Wk8</vt:lpstr>
      <vt:lpstr>1-Wk9</vt:lpstr>
      <vt:lpstr>1-Wk10</vt:lpstr>
      <vt:lpstr>1-Finals</vt:lpstr>
      <vt:lpstr>2-Wk1</vt:lpstr>
      <vt:lpstr>2-Wk2</vt:lpstr>
      <vt:lpstr>2-Wk3</vt:lpstr>
      <vt:lpstr>2-Wk4</vt:lpstr>
      <vt:lpstr>2-Wk5</vt:lpstr>
      <vt:lpstr>2-Wk6</vt:lpstr>
      <vt:lpstr>2-Wk7</vt:lpstr>
      <vt:lpstr>2-Wk8</vt:lpstr>
      <vt:lpstr>2-Wk9</vt:lpstr>
      <vt:lpstr>2-Wk10</vt:lpstr>
      <vt:lpstr>2-Wk11</vt:lpstr>
      <vt:lpstr>2-Wk12</vt:lpstr>
      <vt:lpstr>2-Wk13</vt:lpstr>
      <vt:lpstr>2-Wk14</vt:lpstr>
      <vt:lpstr>2-Wk15</vt:lpstr>
      <vt:lpstr>2-Finals</vt:lpstr>
      <vt:lpstr>AllData</vt:lpstr>
      <vt:lpstr>Name</vt:lpstr>
      <vt:lpstr>t1_2e</vt:lpstr>
      <vt:lpstr>T1Data</vt:lpstr>
      <vt:lpstr>T1FinalsAct</vt:lpstr>
      <vt:lpstr>T1FinalsEst</vt:lpstr>
      <vt:lpstr>T1Wk10Act</vt:lpstr>
      <vt:lpstr>T1Wk10Est</vt:lpstr>
      <vt:lpstr>T1Wk1Act</vt:lpstr>
      <vt:lpstr>T1Wk2Act</vt:lpstr>
      <vt:lpstr>T1Wk2Est</vt:lpstr>
      <vt:lpstr>T1Wk3Act</vt:lpstr>
      <vt:lpstr>T1Wk3Est</vt:lpstr>
      <vt:lpstr>T1Wk4Act</vt:lpstr>
      <vt:lpstr>T1Wk4Est</vt:lpstr>
      <vt:lpstr>T1Wk5Act</vt:lpstr>
      <vt:lpstr>T1Wk5Est</vt:lpstr>
      <vt:lpstr>T1Wk6Act</vt:lpstr>
      <vt:lpstr>T1Wk6Est</vt:lpstr>
      <vt:lpstr>T1Wk7Act</vt:lpstr>
      <vt:lpstr>T1Wk7Est</vt:lpstr>
      <vt:lpstr>T1Wk8Act</vt:lpstr>
      <vt:lpstr>T1Wk8Est</vt:lpstr>
      <vt:lpstr>T1Wk9Act</vt:lpstr>
      <vt:lpstr>T1Wk9Est</vt:lpstr>
      <vt:lpstr>T2Data</vt:lpstr>
      <vt:lpstr>T2FinalsAct</vt:lpstr>
      <vt:lpstr>T2FinalsEst</vt:lpstr>
      <vt:lpstr>T2Wk10Act</vt:lpstr>
      <vt:lpstr>T2Wk10Est</vt:lpstr>
      <vt:lpstr>T2Wk11Act</vt:lpstr>
      <vt:lpstr>T2Wk11Est</vt:lpstr>
      <vt:lpstr>T2Wk12Act</vt:lpstr>
      <vt:lpstr>T2Wk12Est</vt:lpstr>
      <vt:lpstr>T2Wk13Act</vt:lpstr>
      <vt:lpstr>T2Wk13Est</vt:lpstr>
      <vt:lpstr>T2Wk14Act</vt:lpstr>
      <vt:lpstr>T2Wk14Est</vt:lpstr>
      <vt:lpstr>T2Wk15Act</vt:lpstr>
      <vt:lpstr>T2Wk15Est</vt:lpstr>
      <vt:lpstr>T2Wk1Act</vt:lpstr>
      <vt:lpstr>T2Wk1Est</vt:lpstr>
      <vt:lpstr>T2Wk2Act</vt:lpstr>
      <vt:lpstr>T2Wk2Est</vt:lpstr>
      <vt:lpstr>T2Wk3Act</vt:lpstr>
      <vt:lpstr>T2Wk3Est</vt:lpstr>
      <vt:lpstr>T2Wk4Act</vt:lpstr>
      <vt:lpstr>T2Wk4Est</vt:lpstr>
      <vt:lpstr>T2Wk5Act</vt:lpstr>
      <vt:lpstr>T2Wk5Est</vt:lpstr>
      <vt:lpstr>T2Wk6Act</vt:lpstr>
      <vt:lpstr>T2Wk6Est</vt:lpstr>
      <vt:lpstr>T2Wk7Act</vt:lpstr>
      <vt:lpstr>T2Wk7Est</vt:lpstr>
      <vt:lpstr>T2Wk8Act</vt:lpstr>
      <vt:lpstr>T2Wk8Est</vt:lpstr>
      <vt:lpstr>T2Wk9Act</vt:lpstr>
      <vt:lpstr>T2Wk9Est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Ardis</dc:creator>
  <cp:lastModifiedBy>Alex Casciani</cp:lastModifiedBy>
  <cp:lastPrinted>2007-06-11T14:01:16Z</cp:lastPrinted>
  <dcterms:created xsi:type="dcterms:W3CDTF">2007-03-18T15:58:36Z</dcterms:created>
  <dcterms:modified xsi:type="dcterms:W3CDTF">2014-12-18T01:52:16Z</dcterms:modified>
</cp:coreProperties>
</file>