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90" yWindow="510" windowWidth="17895" windowHeight="9405" tabRatio="840" firstSheet="20" activeTab="28"/>
  </bookViews>
  <sheets>
    <sheet name="Instructions" sheetId="1" r:id="rId1"/>
    <sheet name="Example" sheetId="2" r:id="rId2"/>
    <sheet name="1-Wk1" sheetId="3" r:id="rId3"/>
    <sheet name="1-Wk2" sheetId="4" r:id="rId4"/>
    <sheet name="1-Wk3" sheetId="5" r:id="rId5"/>
    <sheet name="1-Wk4" sheetId="6" r:id="rId6"/>
    <sheet name="1-Wk5" sheetId="7" r:id="rId7"/>
    <sheet name="1-Wk6" sheetId="8" r:id="rId8"/>
    <sheet name="1-Wk7" sheetId="9" r:id="rId9"/>
    <sheet name="1-Wk8" sheetId="10" r:id="rId10"/>
    <sheet name="1-Wk9" sheetId="11" r:id="rId11"/>
    <sheet name="1-Wk10" sheetId="12" r:id="rId12"/>
    <sheet name="1-Finals" sheetId="13" r:id="rId13"/>
    <sheet name="2-Wk1" sheetId="14" r:id="rId14"/>
    <sheet name="2-Wk2" sheetId="15" r:id="rId15"/>
    <sheet name="2-Wk3" sheetId="16" r:id="rId16"/>
    <sheet name="2-Wk4" sheetId="17" r:id="rId17"/>
    <sheet name="2-Wk5" sheetId="18" r:id="rId18"/>
    <sheet name="2-Wk6" sheetId="19" r:id="rId19"/>
    <sheet name="2-Wk7" sheetId="20" r:id="rId20"/>
    <sheet name="2-Wk8" sheetId="21" r:id="rId21"/>
    <sheet name="2-Wk9" sheetId="22" r:id="rId22"/>
    <sheet name="2-Wk10" sheetId="23" r:id="rId23"/>
    <sheet name="2-Wk11" sheetId="26" r:id="rId24"/>
    <sheet name="2-Wk12" sheetId="27" r:id="rId25"/>
    <sheet name="2-Wk13" sheetId="28" r:id="rId26"/>
    <sheet name="2-Wk14" sheetId="29" r:id="rId27"/>
    <sheet name="2-Wk15" sheetId="30" r:id="rId28"/>
    <sheet name="2-Finals" sheetId="24" r:id="rId29"/>
    <sheet name="AllData" sheetId="25" r:id="rId30"/>
  </sheets>
  <definedNames>
    <definedName name="Name">Instructions!$B$1</definedName>
    <definedName name="t1_2e">AllData!$B$2</definedName>
    <definedName name="T1Data">AllData!$A$2:$U$2</definedName>
    <definedName name="T1FinalsAct">'1-Finals'!$B$13</definedName>
    <definedName name="T1FinalsEst">'1-Finals'!$C$13</definedName>
    <definedName name="T1Wk10Act">'1-Wk10'!$B$12</definedName>
    <definedName name="T1Wk10Est">'1-Wk10'!$C$12</definedName>
    <definedName name="T1Wk1Act">'1-Wk1'!$B$13</definedName>
    <definedName name="T1Wk2Act">'1-Wk2'!$B$11</definedName>
    <definedName name="T1Wk2Est">'1-Wk2'!$C$11</definedName>
    <definedName name="T1Wk3Act">'1-Wk3'!$B$14</definedName>
    <definedName name="T1Wk3Est">'1-Wk3'!$C$14</definedName>
    <definedName name="T1Wk4Act">'1-Wk4'!$B$13</definedName>
    <definedName name="T1Wk4Est">'1-Wk4'!$C$13</definedName>
    <definedName name="T1Wk5Act">'1-Wk5'!$B$11</definedName>
    <definedName name="T1Wk5Est">'1-Wk5'!$C$11</definedName>
    <definedName name="T1Wk6Act">'1-Wk6'!$B$12</definedName>
    <definedName name="T1Wk6Est">'1-Wk6'!$C$12</definedName>
    <definedName name="T1Wk7Act">'1-Wk7'!$B$11</definedName>
    <definedName name="T1Wk7Est">'1-Wk7'!$C$11</definedName>
    <definedName name="T1Wk8Act">'1-Wk8'!$B$12</definedName>
    <definedName name="T1Wk8Est">'1-Wk8'!$C$12</definedName>
    <definedName name="T1Wk9Act">'1-Wk9'!$B$12</definedName>
    <definedName name="T1Wk9Est">'1-Wk9'!$C$12</definedName>
    <definedName name="T2Data">AllData!$A$5:$AF$5</definedName>
    <definedName name="T2FinalsAct">'2-Finals'!$B$13</definedName>
    <definedName name="T2FinalsEst">'2-Finals'!$C$13</definedName>
    <definedName name="T2Wk10Act">'2-Wk10'!$B$13</definedName>
    <definedName name="T2Wk10Est">'2-Wk10'!$C$13</definedName>
    <definedName name="T2Wk11Act">'2-Wk11'!$B$13</definedName>
    <definedName name="T2Wk11Est">'2-Wk11'!$C$13</definedName>
    <definedName name="T2Wk12Act">'2-Wk12'!$B$13</definedName>
    <definedName name="T2Wk12Est">'2-Wk12'!$C$13</definedName>
    <definedName name="T2Wk13Act">'2-Wk13'!$B$13</definedName>
    <definedName name="T2Wk13Est">'2-Wk13'!$C$13</definedName>
    <definedName name="T2Wk14Act">'2-Wk14'!$B$13</definedName>
    <definedName name="T2Wk14Est">'2-Wk14'!$C$13</definedName>
    <definedName name="T2Wk15Act">'2-Wk15'!$B$13</definedName>
    <definedName name="T2Wk15Est">'2-Wk15'!$C$13</definedName>
    <definedName name="T2Wk1Act">'2-Wk1'!$B$13</definedName>
    <definedName name="T2Wk1Est">'2-Wk1'!$C$13</definedName>
    <definedName name="T2Wk2Act">'2-Wk2'!$B$13</definedName>
    <definedName name="T2Wk2Est">'2-Wk2'!$C$13</definedName>
    <definedName name="T2Wk3Act">'2-Wk3'!$B$13</definedName>
    <definedName name="T2Wk3Est">'2-Wk3'!$C$13</definedName>
    <definedName name="T2Wk4Act">'2-Wk4'!$B$13</definedName>
    <definedName name="T2Wk4Est">'2-Wk4'!$C$13</definedName>
    <definedName name="T2Wk5Act">'2-Wk5'!$B$13</definedName>
    <definedName name="T2Wk5Est">'2-Wk5'!$C$13</definedName>
    <definedName name="T2Wk6Act">'2-Wk6'!$B$13</definedName>
    <definedName name="T2Wk6Est">'2-Wk6'!$C$13</definedName>
    <definedName name="T2Wk7Act">'2-Wk7'!$B$13</definedName>
    <definedName name="T2Wk7Est">'2-Wk7'!$C$13</definedName>
    <definedName name="T2Wk8Act">'2-Wk8'!$B$13</definedName>
    <definedName name="T2Wk8Est">'2-Wk8'!$C$13</definedName>
    <definedName name="T2Wk9Act">'2-Wk9'!$B$13</definedName>
    <definedName name="T2Wk9Est">'2-Wk9'!$C$13</definedName>
  </definedNames>
  <calcPr calcId="125725"/>
</workbook>
</file>

<file path=xl/calcChain.xml><?xml version="1.0" encoding="utf-8"?>
<calcChain xmlns="http://schemas.openxmlformats.org/spreadsheetml/2006/main">
  <c r="D5" i="24"/>
  <c r="D12"/>
  <c r="D11"/>
  <c r="D10"/>
  <c r="D9"/>
  <c r="D8"/>
  <c r="D7"/>
  <c r="D6"/>
  <c r="C12"/>
  <c r="C11"/>
  <c r="C10"/>
  <c r="C9"/>
  <c r="C8"/>
  <c r="C7"/>
  <c r="C6"/>
  <c r="C5"/>
  <c r="D12" i="30"/>
  <c r="D11"/>
  <c r="D10"/>
  <c r="D9"/>
  <c r="D8"/>
  <c r="D7"/>
  <c r="D6"/>
  <c r="D5"/>
  <c r="C12"/>
  <c r="C11"/>
  <c r="C10"/>
  <c r="C9"/>
  <c r="C8"/>
  <c r="C7"/>
  <c r="C6"/>
  <c r="C5"/>
  <c r="D12" i="29"/>
  <c r="D11"/>
  <c r="D10"/>
  <c r="D9"/>
  <c r="D8"/>
  <c r="D7"/>
  <c r="D6"/>
  <c r="D5"/>
  <c r="C12"/>
  <c r="C11"/>
  <c r="C10"/>
  <c r="C9"/>
  <c r="C8"/>
  <c r="C7"/>
  <c r="C6"/>
  <c r="C5"/>
  <c r="D7" i="28"/>
  <c r="D12"/>
  <c r="D11"/>
  <c r="D10"/>
  <c r="D9"/>
  <c r="D8"/>
  <c r="D6"/>
  <c r="D5"/>
  <c r="C12"/>
  <c r="C11"/>
  <c r="C10"/>
  <c r="C9"/>
  <c r="C8"/>
  <c r="C7"/>
  <c r="C6"/>
  <c r="C5"/>
  <c r="D12" i="27"/>
  <c r="D11"/>
  <c r="D10"/>
  <c r="D9"/>
  <c r="D8"/>
  <c r="D7"/>
  <c r="D6"/>
  <c r="D5"/>
  <c r="C12"/>
  <c r="C11"/>
  <c r="C10"/>
  <c r="C9"/>
  <c r="C8"/>
  <c r="C7"/>
  <c r="C6"/>
  <c r="C5"/>
  <c r="D12" i="26"/>
  <c r="D11"/>
  <c r="D10"/>
  <c r="D9"/>
  <c r="D8"/>
  <c r="D7"/>
  <c r="D6"/>
  <c r="D5"/>
  <c r="C12"/>
  <c r="C11"/>
  <c r="C10"/>
  <c r="C9"/>
  <c r="C8"/>
  <c r="C7"/>
  <c r="C6"/>
  <c r="C5"/>
  <c r="C25" i="30"/>
  <c r="B13"/>
  <c r="AD5" i="25" s="1"/>
  <c r="C25" i="29"/>
  <c r="B13"/>
  <c r="AB5" i="25" s="1"/>
  <c r="C25" i="28"/>
  <c r="B13"/>
  <c r="Z5" i="25" s="1"/>
  <c r="C25" i="27"/>
  <c r="B13"/>
  <c r="X5" i="25" s="1"/>
  <c r="C25" i="26"/>
  <c r="B13"/>
  <c r="V5" i="25" s="1"/>
  <c r="C13" i="30" l="1"/>
  <c r="AC5" i="25" s="1"/>
  <c r="C13" i="29"/>
  <c r="AA5" i="25" s="1"/>
  <c r="C13" i="28"/>
  <c r="Y5" i="25" s="1"/>
  <c r="C13" i="27"/>
  <c r="W5" i="25" s="1"/>
  <c r="C13" i="26"/>
  <c r="U5" i="25" s="1"/>
  <c r="B11" i="4"/>
  <c r="C2" i="25" s="1"/>
  <c r="C25" i="3"/>
  <c r="B13" i="24"/>
  <c r="AF5" i="25" s="1"/>
  <c r="C25" i="23"/>
  <c r="B13"/>
  <c r="T5" i="25" s="1"/>
  <c r="D12" i="23"/>
  <c r="C12"/>
  <c r="D11"/>
  <c r="C11"/>
  <c r="D10"/>
  <c r="C10"/>
  <c r="D9"/>
  <c r="C9"/>
  <c r="D8"/>
  <c r="C8"/>
  <c r="D7"/>
  <c r="C7"/>
  <c r="D6"/>
  <c r="C6"/>
  <c r="D5"/>
  <c r="C5"/>
  <c r="C25" i="22"/>
  <c r="B13"/>
  <c r="R5" i="25" s="1"/>
  <c r="D12" i="22"/>
  <c r="C12"/>
  <c r="D11"/>
  <c r="C11"/>
  <c r="D10"/>
  <c r="C10"/>
  <c r="D9"/>
  <c r="C9"/>
  <c r="D8"/>
  <c r="C8"/>
  <c r="D7"/>
  <c r="C7"/>
  <c r="D6"/>
  <c r="C6"/>
  <c r="D5"/>
  <c r="C5"/>
  <c r="C25" i="21"/>
  <c r="B13"/>
  <c r="P5" i="25" s="1"/>
  <c r="D12" i="21"/>
  <c r="C12"/>
  <c r="D11"/>
  <c r="C11"/>
  <c r="D10"/>
  <c r="C10"/>
  <c r="D9"/>
  <c r="C9"/>
  <c r="D8"/>
  <c r="C8"/>
  <c r="D7"/>
  <c r="C7"/>
  <c r="D6"/>
  <c r="C6"/>
  <c r="D5"/>
  <c r="C5"/>
  <c r="C25" i="20"/>
  <c r="B13"/>
  <c r="N5" i="25" s="1"/>
  <c r="D12" i="20"/>
  <c r="C12"/>
  <c r="D11"/>
  <c r="C11"/>
  <c r="D10"/>
  <c r="C10"/>
  <c r="D9"/>
  <c r="C9"/>
  <c r="D8"/>
  <c r="C8"/>
  <c r="D7"/>
  <c r="C7"/>
  <c r="D6"/>
  <c r="C6"/>
  <c r="D5"/>
  <c r="C5"/>
  <c r="C25" i="19"/>
  <c r="B13"/>
  <c r="L5" i="25" s="1"/>
  <c r="D12" i="19"/>
  <c r="C12"/>
  <c r="D11"/>
  <c r="C11"/>
  <c r="D10"/>
  <c r="C10"/>
  <c r="D9"/>
  <c r="C9"/>
  <c r="D8"/>
  <c r="C8"/>
  <c r="D7"/>
  <c r="C7"/>
  <c r="D6"/>
  <c r="C6"/>
  <c r="D5"/>
  <c r="C5"/>
  <c r="C25" i="18"/>
  <c r="B13"/>
  <c r="J5" i="25" s="1"/>
  <c r="D12" i="18"/>
  <c r="C12"/>
  <c r="D11"/>
  <c r="C11"/>
  <c r="D10"/>
  <c r="C10"/>
  <c r="D9"/>
  <c r="C9"/>
  <c r="D8"/>
  <c r="C8"/>
  <c r="D7"/>
  <c r="C7"/>
  <c r="D6"/>
  <c r="C6"/>
  <c r="D5"/>
  <c r="C5"/>
  <c r="C25" i="17"/>
  <c r="B13"/>
  <c r="H5" i="25" s="1"/>
  <c r="D12" i="17"/>
  <c r="C12"/>
  <c r="D11"/>
  <c r="C11"/>
  <c r="D10"/>
  <c r="C10"/>
  <c r="D9"/>
  <c r="C9"/>
  <c r="D7"/>
  <c r="C7"/>
  <c r="D6"/>
  <c r="C6"/>
  <c r="D5"/>
  <c r="C5"/>
  <c r="C25" i="16"/>
  <c r="B13"/>
  <c r="F5" i="25" s="1"/>
  <c r="D12" i="16"/>
  <c r="C12"/>
  <c r="D11"/>
  <c r="C11"/>
  <c r="D10"/>
  <c r="C10"/>
  <c r="D9"/>
  <c r="C9"/>
  <c r="D8"/>
  <c r="C8"/>
  <c r="D7"/>
  <c r="C7"/>
  <c r="D6"/>
  <c r="C6"/>
  <c r="D5"/>
  <c r="C5"/>
  <c r="C25" i="15"/>
  <c r="B13"/>
  <c r="D5" i="25" s="1"/>
  <c r="D12" i="15"/>
  <c r="C12"/>
  <c r="D11"/>
  <c r="C11"/>
  <c r="D10"/>
  <c r="C10"/>
  <c r="D9"/>
  <c r="C9"/>
  <c r="D8"/>
  <c r="C8"/>
  <c r="D7"/>
  <c r="C7"/>
  <c r="D6"/>
  <c r="C6"/>
  <c r="D5"/>
  <c r="C5"/>
  <c r="C25" i="14"/>
  <c r="B13"/>
  <c r="B5" i="25" s="1"/>
  <c r="D12" i="14"/>
  <c r="C12"/>
  <c r="D11"/>
  <c r="C11"/>
  <c r="D10"/>
  <c r="C10"/>
  <c r="D9"/>
  <c r="C9"/>
  <c r="D8"/>
  <c r="C8"/>
  <c r="C25" i="13"/>
  <c r="B13"/>
  <c r="U2" i="25" s="1"/>
  <c r="D12" i="13"/>
  <c r="C12"/>
  <c r="D11"/>
  <c r="C11"/>
  <c r="D10"/>
  <c r="C10"/>
  <c r="D9"/>
  <c r="C9"/>
  <c r="D8"/>
  <c r="C8"/>
  <c r="D7"/>
  <c r="C7"/>
  <c r="D6"/>
  <c r="C6"/>
  <c r="D5"/>
  <c r="C5"/>
  <c r="C24" i="12"/>
  <c r="B12"/>
  <c r="S2" i="25" s="1"/>
  <c r="D11" i="12"/>
  <c r="C11"/>
  <c r="D9"/>
  <c r="C9"/>
  <c r="D8"/>
  <c r="C8"/>
  <c r="D7"/>
  <c r="C7"/>
  <c r="D6"/>
  <c r="C6"/>
  <c r="D5"/>
  <c r="C5"/>
  <c r="C23" i="11"/>
  <c r="B12"/>
  <c r="Q2" i="25" s="1"/>
  <c r="D11" i="11"/>
  <c r="C11"/>
  <c r="D10"/>
  <c r="C10"/>
  <c r="D9"/>
  <c r="C9"/>
  <c r="D8"/>
  <c r="C8"/>
  <c r="D7"/>
  <c r="C7"/>
  <c r="D6"/>
  <c r="C6"/>
  <c r="D5"/>
  <c r="C5"/>
  <c r="C23" i="10"/>
  <c r="B12"/>
  <c r="O2" i="25" s="1"/>
  <c r="C11" i="10"/>
  <c r="C10"/>
  <c r="C9"/>
  <c r="D8"/>
  <c r="C8"/>
  <c r="D7"/>
  <c r="C7"/>
  <c r="D6"/>
  <c r="C6"/>
  <c r="C22" i="9"/>
  <c r="B11"/>
  <c r="M2" i="25" s="1"/>
  <c r="D10" i="9"/>
  <c r="C10"/>
  <c r="D8"/>
  <c r="C8"/>
  <c r="D7"/>
  <c r="C7"/>
  <c r="D6"/>
  <c r="C6"/>
  <c r="D5"/>
  <c r="C5"/>
  <c r="C22" i="8"/>
  <c r="B12"/>
  <c r="K2" i="25" s="1"/>
  <c r="C11" i="8"/>
  <c r="D10"/>
  <c r="C10"/>
  <c r="D8"/>
  <c r="C8"/>
  <c r="D7"/>
  <c r="C7"/>
  <c r="D6"/>
  <c r="C6"/>
  <c r="D5"/>
  <c r="C5"/>
  <c r="C22" i="7"/>
  <c r="B11"/>
  <c r="I2" i="25" s="1"/>
  <c r="D10" i="7"/>
  <c r="C10"/>
  <c r="D9"/>
  <c r="C9"/>
  <c r="D8"/>
  <c r="C8"/>
  <c r="D7"/>
  <c r="C7"/>
  <c r="D6"/>
  <c r="C6"/>
  <c r="D5"/>
  <c r="C5"/>
  <c r="C24" i="6"/>
  <c r="B13"/>
  <c r="G2" i="25" s="1"/>
  <c r="D12" i="6"/>
  <c r="C12"/>
  <c r="D11"/>
  <c r="C11"/>
  <c r="D10"/>
  <c r="C10"/>
  <c r="D9"/>
  <c r="C9"/>
  <c r="D8"/>
  <c r="C8"/>
  <c r="D7"/>
  <c r="C7"/>
  <c r="D6"/>
  <c r="C6"/>
  <c r="D5"/>
  <c r="C5"/>
  <c r="C26" i="5"/>
  <c r="B14"/>
  <c r="E2" i="25" s="1"/>
  <c r="D12" i="5"/>
  <c r="C12"/>
  <c r="D10"/>
  <c r="C10"/>
  <c r="D9"/>
  <c r="C9"/>
  <c r="D8"/>
  <c r="C8"/>
  <c r="D7"/>
  <c r="C7"/>
  <c r="D6"/>
  <c r="C6"/>
  <c r="D10" i="4"/>
  <c r="C10"/>
  <c r="D9"/>
  <c r="C9"/>
  <c r="D8"/>
  <c r="C8"/>
  <c r="D7"/>
  <c r="C7"/>
  <c r="D6"/>
  <c r="C6"/>
  <c r="D5"/>
  <c r="C5"/>
  <c r="B13" i="3"/>
  <c r="A2" i="25" s="1"/>
  <c r="C25" i="2"/>
  <c r="C13"/>
  <c r="B13"/>
  <c r="C13" i="24" l="1"/>
  <c r="AE5" i="25" s="1"/>
  <c r="C12" i="8"/>
  <c r="J2" i="25" s="1"/>
  <c r="C12" i="11"/>
  <c r="P2" i="25" s="1"/>
  <c r="C12" i="12"/>
  <c r="R2" i="25" s="1"/>
  <c r="C13" i="14"/>
  <c r="A5" i="25" s="1"/>
  <c r="C13" i="20"/>
  <c r="M5" i="25" s="1"/>
  <c r="C14" i="5"/>
  <c r="C13" i="21"/>
  <c r="O5" i="25" s="1"/>
  <c r="C13" i="23"/>
  <c r="S5" i="25" s="1"/>
  <c r="C11" i="9"/>
  <c r="L2" i="25" s="1"/>
  <c r="C11" i="7"/>
  <c r="H2" i="25" s="1"/>
  <c r="C13" i="13"/>
  <c r="T2" i="25" s="1"/>
  <c r="C13" i="22"/>
  <c r="Q5" i="25" s="1"/>
  <c r="C13" i="19"/>
  <c r="K5" i="25" s="1"/>
  <c r="C13" i="18"/>
  <c r="I5" i="25" s="1"/>
  <c r="C13" i="17"/>
  <c r="G5" i="25" s="1"/>
  <c r="C13" i="16"/>
  <c r="E5" i="25" s="1"/>
  <c r="C13" i="15"/>
  <c r="C5" i="25" s="1"/>
  <c r="C12" i="10"/>
  <c r="N2" i="25" s="1"/>
  <c r="C13" i="6"/>
  <c r="F2" i="25" s="1"/>
  <c r="D2"/>
  <c r="C11" i="4"/>
  <c r="B2" i="25" s="1"/>
</calcChain>
</file>

<file path=xl/sharedStrings.xml><?xml version="1.0" encoding="utf-8"?>
<sst xmlns="http://schemas.openxmlformats.org/spreadsheetml/2006/main" count="637" uniqueCount="507">
  <si>
    <t>Your Name:</t>
  </si>
  <si>
    <t>Instructions</t>
  </si>
  <si>
    <t>Enter your name above.</t>
  </si>
  <si>
    <t>At the end of each week:</t>
  </si>
  <si>
    <t>Under "Accomplished this week"</t>
  </si>
  <si>
    <t>Make sure planned tasks from last week copied correctly with estimated times</t>
  </si>
  <si>
    <t>Fill in the actual amount of time spent on each task and indicate whether it is done.</t>
  </si>
  <si>
    <t>Add any other tasks you worked on this week</t>
  </si>
  <si>
    <t>Teams seem to relate better to times in hours down to the 1/4 hour, but feel free to use minutes if that has more meaning to you.</t>
  </si>
  <si>
    <t>Under "Planned for next week"</t>
  </si>
  <si>
    <t>Enter unfinished tasks from this week that you will continue next week</t>
  </si>
  <si>
    <t>Enter other planned tasks for next week</t>
  </si>
  <si>
    <t>Estimate the time you will spend on each task.  Estimate your time in minutes or hours down to the 1/4 hour.</t>
  </si>
  <si>
    <t>Tasks and estimates will copy to next week's accomplished section</t>
  </si>
  <si>
    <t>Under "Issues"</t>
  </si>
  <si>
    <t>Enter any unexpected problems you encountered</t>
  </si>
  <si>
    <t>Enter any issues that require discussion with your team</t>
  </si>
  <si>
    <t>First Term - Week 1</t>
  </si>
  <si>
    <t>Accomplished this week</t>
  </si>
  <si>
    <t>Done?</t>
  </si>
  <si>
    <t>ACT</t>
  </si>
  <si>
    <t>EST</t>
  </si>
  <si>
    <t>Task</t>
  </si>
  <si>
    <t>Y</t>
  </si>
  <si>
    <t>Attended expectations talk</t>
  </si>
  <si>
    <t>Y</t>
  </si>
  <si>
    <t>Prepared for first meeting with sponsor</t>
  </si>
  <si>
    <t>Y</t>
  </si>
  <si>
    <t>Met with sponsor</t>
  </si>
  <si>
    <t>Y</t>
  </si>
  <si>
    <t>Researched webservices</t>
  </si>
  <si>
    <t>Y</t>
  </si>
  <si>
    <t>Team meeting to assign initial roles and responsibilities</t>
  </si>
  <si>
    <t>TOTAL TIME</t>
  </si>
  <si>
    <t>Planned for next week</t>
  </si>
  <si>
    <t>EST</t>
  </si>
  <si>
    <t>Task</t>
  </si>
  <si>
    <t>Regular team meeting</t>
  </si>
  <si>
    <t>Meeting with project sponsor</t>
  </si>
  <si>
    <t>Write draft synopsis with Kate</t>
  </si>
  <si>
    <t>Look for webservices tutorials and work through them</t>
  </si>
  <si>
    <t>Work with Adam to make list of requirements questions</t>
  </si>
  <si>
    <t>TOTAL TIME</t>
  </si>
  <si>
    <t>Issues</t>
  </si>
  <si>
    <t>Hard disk on my computer died, had to restore from backup</t>
  </si>
  <si>
    <t>Team is having trouble finding time to meet together</t>
  </si>
  <si>
    <t>May need help coding error-handling subsystem</t>
  </si>
  <si>
    <t>First Term - Week 1</t>
  </si>
  <si>
    <t>Accomplished this week</t>
  </si>
  <si>
    <t>Done?</t>
  </si>
  <si>
    <t>ACT</t>
  </si>
  <si>
    <t>Task</t>
  </si>
  <si>
    <t>Yes</t>
  </si>
  <si>
    <t>Attended first class</t>
  </si>
  <si>
    <t>Yes</t>
  </si>
  <si>
    <t>Discussed expectations of team and team introductions</t>
  </si>
  <si>
    <t>Yes</t>
  </si>
  <si>
    <t>Went over the project at a high level</t>
  </si>
  <si>
    <t>Yes</t>
  </si>
  <si>
    <t>Met with the project sponsor</t>
  </si>
  <si>
    <t>TOTAL TIME</t>
  </si>
  <si>
    <t>Planned for next week</t>
  </si>
  <si>
    <t>EST</t>
  </si>
  <si>
    <t>Task</t>
  </si>
  <si>
    <t>Submit a photo and resume</t>
  </si>
  <si>
    <t>Introduction and familiarization with Asana</t>
  </si>
  <si>
    <t>Plan the roadmap</t>
  </si>
  <si>
    <t>Meet with the sponsor</t>
  </si>
  <si>
    <t>Discuss requirements and feedback from sponsor meeting</t>
  </si>
  <si>
    <t>TOTAL TIME</t>
  </si>
  <si>
    <t>Issues</t>
  </si>
  <si>
    <t>First Term - Week 2</t>
  </si>
  <si>
    <t>Accomplished this week</t>
  </si>
  <si>
    <t>Done?</t>
  </si>
  <si>
    <t>ACT</t>
  </si>
  <si>
    <t>EST</t>
  </si>
  <si>
    <t>Task</t>
  </si>
  <si>
    <t>YES</t>
  </si>
  <si>
    <t>yes</t>
  </si>
  <si>
    <t>Yes</t>
  </si>
  <si>
    <t>Yes</t>
  </si>
  <si>
    <t>TOTAL TIME</t>
  </si>
  <si>
    <t>Planned for next week</t>
  </si>
  <si>
    <t>EST</t>
  </si>
  <si>
    <t>Task</t>
  </si>
  <si>
    <t>Think of product system requirements questions for Paul</t>
  </si>
  <si>
    <t>Review the documents sent from Paul for current biz practices</t>
  </si>
  <si>
    <t>Continue conceptualizing requirements and the app. Domain</t>
  </si>
  <si>
    <t>Meet with sponsor</t>
  </si>
  <si>
    <t>Discuss feedback and recap sponsor meeting</t>
  </si>
  <si>
    <t>TOTAL TIME</t>
  </si>
  <si>
    <t>Issues</t>
  </si>
  <si>
    <t>First Term - Week 3</t>
  </si>
  <si>
    <t>Accomplished this week</t>
  </si>
  <si>
    <t>Done?</t>
  </si>
  <si>
    <t>ACT</t>
  </si>
  <si>
    <t>EST</t>
  </si>
  <si>
    <t>Task</t>
  </si>
  <si>
    <t>Yes</t>
  </si>
  <si>
    <t>Yes</t>
  </si>
  <si>
    <t>Yes</t>
  </si>
  <si>
    <t>Yes</t>
  </si>
  <si>
    <t>Yes</t>
  </si>
  <si>
    <t>Install and familiarize with Node-webkit</t>
  </si>
  <si>
    <t>TOTAL TIME</t>
  </si>
  <si>
    <t>Planned for next week</t>
  </si>
  <si>
    <t>EST</t>
  </si>
  <si>
    <t>Task</t>
  </si>
  <si>
    <t>Review the attendance card sent from Paul</t>
  </si>
  <si>
    <t>Add risk planning and identify risks in Asana</t>
  </si>
  <si>
    <t>Continue refining product backlog</t>
  </si>
  <si>
    <t>Meet with sponsor</t>
  </si>
  <si>
    <t>Recap sponsor meeting</t>
  </si>
  <si>
    <t>TOTAL TIME</t>
  </si>
  <si>
    <t>Issues</t>
  </si>
  <si>
    <t>First Term - Week 4</t>
  </si>
  <si>
    <t>Accomplished this week</t>
  </si>
  <si>
    <t>Done?</t>
  </si>
  <si>
    <t>ACT</t>
  </si>
  <si>
    <t>EST</t>
  </si>
  <si>
    <t>Task</t>
  </si>
  <si>
    <t>Yes</t>
  </si>
  <si>
    <t>Yes</t>
  </si>
  <si>
    <t>Yes</t>
  </si>
  <si>
    <t>Yes</t>
  </si>
  <si>
    <t>Yes</t>
  </si>
  <si>
    <t>TOTAL TIME</t>
  </si>
  <si>
    <t>Planned for next week</t>
  </si>
  <si>
    <t>EST</t>
  </si>
  <si>
    <t>Task</t>
  </si>
  <si>
    <t>Create low fidelity prototypes and flowcharts</t>
  </si>
  <si>
    <t>Continue product backlog and requirement development</t>
  </si>
  <si>
    <t>Meet with the sponsor</t>
  </si>
  <si>
    <t>Recap sponsor meeting</t>
  </si>
  <si>
    <t>TOTAL TIME</t>
  </si>
  <si>
    <t>Issues</t>
  </si>
  <si>
    <t>First Term - Week 5</t>
  </si>
  <si>
    <t>Accomplished this week</t>
  </si>
  <si>
    <t>Done?</t>
  </si>
  <si>
    <t>ACT</t>
  </si>
  <si>
    <t>EST</t>
  </si>
  <si>
    <t>Task</t>
  </si>
  <si>
    <t>No</t>
  </si>
  <si>
    <t>No</t>
  </si>
  <si>
    <t>No</t>
  </si>
  <si>
    <t>No</t>
  </si>
  <si>
    <t>TOTAL TIME</t>
  </si>
  <si>
    <t>Planned for next week</t>
  </si>
  <si>
    <t>EST</t>
  </si>
  <si>
    <t>Task</t>
  </si>
  <si>
    <t>Create low fidelity prototypes and flowcharts</t>
  </si>
  <si>
    <t>Continue product backlog and requirement development</t>
  </si>
  <si>
    <t>Meet with the sponsor</t>
  </si>
  <si>
    <t>Recap sponsor meeting</t>
  </si>
  <si>
    <t>Research useful metrics and decide on some</t>
  </si>
  <si>
    <t>Discussion of the architecture</t>
  </si>
  <si>
    <t>TOTAL TIME</t>
  </si>
  <si>
    <t>Issues</t>
  </si>
  <si>
    <t>Did not meet with team and sponsor due to 4th of July</t>
  </si>
  <si>
    <t>First Term - Week 6</t>
  </si>
  <si>
    <t>Accomplished this week</t>
  </si>
  <si>
    <t>Done?</t>
  </si>
  <si>
    <t>ACT</t>
  </si>
  <si>
    <t>EST</t>
  </si>
  <si>
    <t>Task</t>
  </si>
  <si>
    <t>Yes</t>
  </si>
  <si>
    <t>Yes</t>
  </si>
  <si>
    <t>Yes</t>
  </si>
  <si>
    <t>Yes</t>
  </si>
  <si>
    <t>Yes</t>
  </si>
  <si>
    <t>Yes</t>
  </si>
  <si>
    <t>Further talk about the requirements of workshops and classes</t>
  </si>
  <si>
    <t>TOTAL TIME</t>
  </si>
  <si>
    <t>Planned for next week</t>
  </si>
  <si>
    <t>EST</t>
  </si>
  <si>
    <t>Task</t>
  </si>
  <si>
    <t>Think about the pros and cons for different check-in methods</t>
  </si>
  <si>
    <t>Update the wireframes according to sponsor feedback</t>
  </si>
  <si>
    <t>Meet with the sponsor</t>
  </si>
  <si>
    <t>Recap sponsor meeting</t>
  </si>
  <si>
    <t>TOTAL TIME</t>
  </si>
  <si>
    <t>Issues</t>
  </si>
  <si>
    <t>First Term - Week 7</t>
  </si>
  <si>
    <t>Accomplished this week</t>
  </si>
  <si>
    <t>Done?</t>
  </si>
  <si>
    <t>ACT</t>
  </si>
  <si>
    <t>EST</t>
  </si>
  <si>
    <t>Task</t>
  </si>
  <si>
    <t>Yes</t>
  </si>
  <si>
    <t>Yes</t>
  </si>
  <si>
    <t>Yes</t>
  </si>
  <si>
    <t>Yes</t>
  </si>
  <si>
    <t>TOTAL TIME</t>
  </si>
  <si>
    <t>Planned for next week</t>
  </si>
  <si>
    <t>EST</t>
  </si>
  <si>
    <t>Task</t>
  </si>
  <si>
    <t>Do initial assessment of ramaining user stores</t>
  </si>
  <si>
    <t>Collect and highlight what has been done to this point</t>
  </si>
  <si>
    <t>Update check-in wireframe</t>
  </si>
  <si>
    <t>Meet with the sponsor</t>
  </si>
  <si>
    <t>Recap sponsor meeting</t>
  </si>
  <si>
    <t>TOTAL TIME</t>
  </si>
  <si>
    <t>Issues</t>
  </si>
  <si>
    <t>First Term - Week 8</t>
  </si>
  <si>
    <t>Accomplished this week</t>
  </si>
  <si>
    <t>Done?</t>
  </si>
  <si>
    <t>ACT</t>
  </si>
  <si>
    <t>EST</t>
  </si>
  <si>
    <t>Task</t>
  </si>
  <si>
    <t>No</t>
  </si>
  <si>
    <t>Yes</t>
  </si>
  <si>
    <t>Yes</t>
  </si>
  <si>
    <t>Yes</t>
  </si>
  <si>
    <t>Meet with the sponsor</t>
  </si>
  <si>
    <t>Yes</t>
  </si>
  <si>
    <t>Recap sponsor meeting</t>
  </si>
  <si>
    <t>Yes</t>
  </si>
  <si>
    <t>Begin coding</t>
  </si>
  <si>
    <t>TOTAL TIME</t>
  </si>
  <si>
    <t>Planned for next week</t>
  </si>
  <si>
    <t>EST</t>
  </si>
  <si>
    <t>Task</t>
  </si>
  <si>
    <t>Do object modeling diagrams and associations</t>
  </si>
  <si>
    <t>Prioritize the product backlog</t>
  </si>
  <si>
    <t>Continue coding</t>
  </si>
  <si>
    <t>Meet with the sponsor</t>
  </si>
  <si>
    <t>Recap sponsor meeting</t>
  </si>
  <si>
    <t>TOTAL TIME</t>
  </si>
  <si>
    <t>Issues</t>
  </si>
  <si>
    <t>First Term - Week 9</t>
  </si>
  <si>
    <t>Accomplished this week</t>
  </si>
  <si>
    <t>Done?</t>
  </si>
  <si>
    <t>ACT</t>
  </si>
  <si>
    <t>EST</t>
  </si>
  <si>
    <t>Task</t>
  </si>
  <si>
    <t>Yes</t>
  </si>
  <si>
    <t>Yes</t>
  </si>
  <si>
    <t>Yes</t>
  </si>
  <si>
    <t>Yes</t>
  </si>
  <si>
    <t>Yes</t>
  </si>
  <si>
    <t>TOTAL TIME</t>
  </si>
  <si>
    <t>Planned for next week</t>
  </si>
  <si>
    <t>EST</t>
  </si>
  <si>
    <t>Task</t>
  </si>
  <si>
    <t>Begin preparing for the presentation and do the powerpoint</t>
  </si>
  <si>
    <t>Do a dry run of the presentation with the sponsor</t>
  </si>
  <si>
    <t>Do the presentation</t>
  </si>
  <si>
    <t>Code the project</t>
  </si>
  <si>
    <t>Start researching and practicing with NodeJS server, Express, and MongoDB</t>
  </si>
  <si>
    <t>TOTAL TIME</t>
  </si>
  <si>
    <t>Issues</t>
  </si>
  <si>
    <t>First Term - Week 10</t>
  </si>
  <si>
    <t>Accomplished this week</t>
  </si>
  <si>
    <t>Done?</t>
  </si>
  <si>
    <t>ACT</t>
  </si>
  <si>
    <t>EST</t>
  </si>
  <si>
    <t>Task</t>
  </si>
  <si>
    <t>Yes</t>
  </si>
  <si>
    <t>Yes</t>
  </si>
  <si>
    <t>Yes</t>
  </si>
  <si>
    <t>TOTAL TIME</t>
  </si>
  <si>
    <t>Planned for next week</t>
  </si>
  <si>
    <t>EST</t>
  </si>
  <si>
    <t>Task</t>
  </si>
  <si>
    <t>TOTAL TIME</t>
  </si>
  <si>
    <t>Issues</t>
  </si>
  <si>
    <t>First Term - Finals Week</t>
  </si>
  <si>
    <t>Accomplished this week</t>
  </si>
  <si>
    <t>Done?</t>
  </si>
  <si>
    <t>ACT</t>
  </si>
  <si>
    <t>EST</t>
  </si>
  <si>
    <t>Task</t>
  </si>
  <si>
    <t>TOTAL TIME</t>
  </si>
  <si>
    <t>Planned for next week</t>
  </si>
  <si>
    <t>EST</t>
  </si>
  <si>
    <t>Task</t>
  </si>
  <si>
    <t>TOTAL TIME</t>
  </si>
  <si>
    <t>Issues</t>
  </si>
  <si>
    <t>Second Term - Week 1</t>
  </si>
  <si>
    <t>Accomplished this week</t>
  </si>
  <si>
    <t>Done?</t>
  </si>
  <si>
    <t>ACT</t>
  </si>
  <si>
    <t>EST</t>
  </si>
  <si>
    <t>Task</t>
  </si>
  <si>
    <t>TOTAL TIME</t>
  </si>
  <si>
    <t>Planned for next week</t>
  </si>
  <si>
    <t>EST</t>
  </si>
  <si>
    <t>Task</t>
  </si>
  <si>
    <t>TOTAL TIME</t>
  </si>
  <si>
    <t>Issues</t>
  </si>
  <si>
    <t>Second Term - Week 2</t>
  </si>
  <si>
    <t>Accomplished this week</t>
  </si>
  <si>
    <t>Done?</t>
  </si>
  <si>
    <t>ACT</t>
  </si>
  <si>
    <t>EST</t>
  </si>
  <si>
    <t>Task</t>
  </si>
  <si>
    <t>TOTAL TIME</t>
  </si>
  <si>
    <t>Planned for next week</t>
  </si>
  <si>
    <t>EST</t>
  </si>
  <si>
    <t>Task</t>
  </si>
  <si>
    <t>TOTAL TIME</t>
  </si>
  <si>
    <t>Issues</t>
  </si>
  <si>
    <t>Second Term - Week 3</t>
  </si>
  <si>
    <t>Accomplished this week</t>
  </si>
  <si>
    <t>Done?</t>
  </si>
  <si>
    <t>ACT</t>
  </si>
  <si>
    <t>EST</t>
  </si>
  <si>
    <t>Task</t>
  </si>
  <si>
    <t>TOTAL TIME</t>
  </si>
  <si>
    <t>Planned for next week</t>
  </si>
  <si>
    <t>EST</t>
  </si>
  <si>
    <t>Task</t>
  </si>
  <si>
    <t>TOTAL TIME</t>
  </si>
  <si>
    <t>Issues</t>
  </si>
  <si>
    <t>Second Term - Week 4</t>
  </si>
  <si>
    <t>Accomplished this week</t>
  </si>
  <si>
    <t>Done?</t>
  </si>
  <si>
    <t>ACT</t>
  </si>
  <si>
    <t>EST</t>
  </si>
  <si>
    <t>Task</t>
  </si>
  <si>
    <t>TOTAL TIME</t>
  </si>
  <si>
    <t>Planned for next week</t>
  </si>
  <si>
    <t>EST</t>
  </si>
  <si>
    <t>Task</t>
  </si>
  <si>
    <t>TOTAL TIME</t>
  </si>
  <si>
    <t>Issues</t>
  </si>
  <si>
    <t>Second Term - Week 5</t>
  </si>
  <si>
    <t>Accomplished this week</t>
  </si>
  <si>
    <t>Done?</t>
  </si>
  <si>
    <t>ACT</t>
  </si>
  <si>
    <t>EST</t>
  </si>
  <si>
    <t>Task</t>
  </si>
  <si>
    <t>TOTAL TIME</t>
  </si>
  <si>
    <t>Planned for next week</t>
  </si>
  <si>
    <t>EST</t>
  </si>
  <si>
    <t>Task</t>
  </si>
  <si>
    <t>TOTAL TIME</t>
  </si>
  <si>
    <t>Issues</t>
  </si>
  <si>
    <t>Second Term - Week 6</t>
  </si>
  <si>
    <t>Accomplished this week</t>
  </si>
  <si>
    <t>Done?</t>
  </si>
  <si>
    <t>ACT</t>
  </si>
  <si>
    <t>EST</t>
  </si>
  <si>
    <t>Task</t>
  </si>
  <si>
    <t>TOTAL TIME</t>
  </si>
  <si>
    <t>Planned for next week</t>
  </si>
  <si>
    <t>EST</t>
  </si>
  <si>
    <t>Task</t>
  </si>
  <si>
    <t>TOTAL TIME</t>
  </si>
  <si>
    <t>Issues</t>
  </si>
  <si>
    <t>Second Term - Week 7</t>
  </si>
  <si>
    <t>Accomplished this week</t>
  </si>
  <si>
    <t>Done?</t>
  </si>
  <si>
    <t>ACT</t>
  </si>
  <si>
    <t>EST</t>
  </si>
  <si>
    <t>Task</t>
  </si>
  <si>
    <t>TOTAL TIME</t>
  </si>
  <si>
    <t>Planned for next week</t>
  </si>
  <si>
    <t>EST</t>
  </si>
  <si>
    <t>Task</t>
  </si>
  <si>
    <t>TOTAL TIME</t>
  </si>
  <si>
    <t>Issues</t>
  </si>
  <si>
    <t>Second Term - Week 8</t>
  </si>
  <si>
    <t>Accomplished this week</t>
  </si>
  <si>
    <t>Done?</t>
  </si>
  <si>
    <t>ACT</t>
  </si>
  <si>
    <t>EST</t>
  </si>
  <si>
    <t>Task</t>
  </si>
  <si>
    <t>TOTAL TIME</t>
  </si>
  <si>
    <t>Planned for next week</t>
  </si>
  <si>
    <t>EST</t>
  </si>
  <si>
    <t>Task</t>
  </si>
  <si>
    <t>TOTAL TIME</t>
  </si>
  <si>
    <t>Issues</t>
  </si>
  <si>
    <t>Second Term - Week 9</t>
  </si>
  <si>
    <t>Accomplished this week</t>
  </si>
  <si>
    <t>Done?</t>
  </si>
  <si>
    <t>ACT</t>
  </si>
  <si>
    <t>EST</t>
  </si>
  <si>
    <t>Task</t>
  </si>
  <si>
    <t>TOTAL TIME</t>
  </si>
  <si>
    <t>Planned for next week</t>
  </si>
  <si>
    <t>EST</t>
  </si>
  <si>
    <t>Task</t>
  </si>
  <si>
    <t>TOTAL TIME</t>
  </si>
  <si>
    <t>Issues</t>
  </si>
  <si>
    <t>Second Term - Week 10</t>
  </si>
  <si>
    <t>Accomplished this week</t>
  </si>
  <si>
    <t>Done?</t>
  </si>
  <si>
    <t>ACT</t>
  </si>
  <si>
    <t>EST</t>
  </si>
  <si>
    <t>Task</t>
  </si>
  <si>
    <t>TOTAL TIME</t>
  </si>
  <si>
    <t>Planned for next week</t>
  </si>
  <si>
    <t>EST</t>
  </si>
  <si>
    <t>Task</t>
  </si>
  <si>
    <t>TOTAL TIME</t>
  </si>
  <si>
    <t>Issues</t>
  </si>
  <si>
    <t>Second Term - Finals Week</t>
  </si>
  <si>
    <t>Accomplished this week</t>
  </si>
  <si>
    <t>Done?</t>
  </si>
  <si>
    <t>ACT</t>
  </si>
  <si>
    <t>EST</t>
  </si>
  <si>
    <t>Task</t>
  </si>
  <si>
    <t>TOTAL TIME</t>
  </si>
  <si>
    <t>Issues</t>
  </si>
  <si>
    <t>t1-1a</t>
  </si>
  <si>
    <t>t1-2e</t>
  </si>
  <si>
    <t>t1-2a</t>
  </si>
  <si>
    <t>t1-3e</t>
  </si>
  <si>
    <t>t1-3a</t>
  </si>
  <si>
    <t>t1-4e</t>
  </si>
  <si>
    <t>t1-4a</t>
  </si>
  <si>
    <t>t1-5e</t>
  </si>
  <si>
    <t>t1-5a</t>
  </si>
  <si>
    <t>t1-6e</t>
  </si>
  <si>
    <t>t1-6a</t>
  </si>
  <si>
    <t>t1-7e</t>
  </si>
  <si>
    <t>t1-7a</t>
  </si>
  <si>
    <t>t1-8e</t>
  </si>
  <si>
    <t>t1-8a</t>
  </si>
  <si>
    <t>t1-9e</t>
  </si>
  <si>
    <t>t1-9a</t>
  </si>
  <si>
    <t>t1-10e</t>
  </si>
  <si>
    <t>t1-10a</t>
  </si>
  <si>
    <t>wt1-fe</t>
  </si>
  <si>
    <t>t1-fa</t>
  </si>
  <si>
    <t>t2-1e</t>
  </si>
  <si>
    <t>t2-1a</t>
  </si>
  <si>
    <t>t2-2e</t>
  </si>
  <si>
    <t>t2-2a</t>
  </si>
  <si>
    <t>t2-3e</t>
  </si>
  <si>
    <t>t2-3a</t>
  </si>
  <si>
    <t>t2-4e</t>
  </si>
  <si>
    <t>t2-4a</t>
  </si>
  <si>
    <t>t2-5e</t>
  </si>
  <si>
    <t>t2-5a</t>
  </si>
  <si>
    <t>t2-6e</t>
  </si>
  <si>
    <t>t2-6a</t>
  </si>
  <si>
    <t>t2-7e</t>
  </si>
  <si>
    <t>t2-7a</t>
  </si>
  <si>
    <t>t2-8e</t>
  </si>
  <si>
    <t>t2-8a</t>
  </si>
  <si>
    <t>t2-9e</t>
  </si>
  <si>
    <t>t2-9a</t>
  </si>
  <si>
    <t>t2-10e</t>
  </si>
  <si>
    <t>t2-10a</t>
  </si>
  <si>
    <t>t2-fe</t>
  </si>
  <si>
    <t>t2-fa</t>
  </si>
  <si>
    <t>Stefano Sansone</t>
  </si>
  <si>
    <t>Review of synopsis</t>
  </si>
  <si>
    <t>Obtain username and password for team SE account</t>
  </si>
  <si>
    <t>Create agenda for team meeting</t>
  </si>
  <si>
    <t>Created model files</t>
  </si>
  <si>
    <t>Meeting with sponsor and post meeting follow up</t>
  </si>
  <si>
    <t>Team meeting on Monday</t>
  </si>
  <si>
    <t>Sponsor meeting on Thursday</t>
  </si>
  <si>
    <t>Worked on models for the payment subsystem</t>
  </si>
  <si>
    <t>Continued work on payment models</t>
  </si>
  <si>
    <t>Fixing JSHint Errors</t>
  </si>
  <si>
    <t>Team Meeting Monday</t>
  </si>
  <si>
    <t>Sponsor Meeting Thursday</t>
  </si>
  <si>
    <t>Introduction to Mocha Testing</t>
  </si>
  <si>
    <t>Students Controller Mocha testing</t>
  </si>
  <si>
    <t>Team meeting Monday</t>
  </si>
  <si>
    <t>Sponsor meeting Thursday</t>
  </si>
  <si>
    <t>Plan out other controller tests</t>
  </si>
  <si>
    <t>More controller tests</t>
  </si>
  <si>
    <t>Finish students controller test</t>
  </si>
  <si>
    <t>Sponsor meething Thursday</t>
  </si>
  <si>
    <t>Refactoring Program creation to use wizard</t>
  </si>
  <si>
    <t>Second Term - Week 11</t>
  </si>
  <si>
    <t>Second Term - Week 12</t>
  </si>
  <si>
    <t>Second Term - Week 13</t>
  </si>
  <si>
    <t>Second Term - Week 14</t>
  </si>
  <si>
    <t>Second Term - Week 15</t>
  </si>
  <si>
    <t>t2-11e</t>
  </si>
  <si>
    <t>t2-11a</t>
  </si>
  <si>
    <t>t2-12e</t>
  </si>
  <si>
    <t>t2-12a</t>
  </si>
  <si>
    <t>t2-13e</t>
  </si>
  <si>
    <t>t2-13a</t>
  </si>
  <si>
    <t>t2-14e</t>
  </si>
  <si>
    <t>t2-14a</t>
  </si>
  <si>
    <t>t2-15e</t>
  </si>
  <si>
    <t>t2-15a</t>
  </si>
  <si>
    <t>Create test feature stories</t>
  </si>
  <si>
    <t>Finish Controller Tests</t>
  </si>
  <si>
    <t>Calculate Metrics</t>
  </si>
  <si>
    <t>Resarch karma for end to end testing</t>
  </si>
  <si>
    <t>Test scenarios for end to end testing</t>
  </si>
  <si>
    <t>Getting Karma to work</t>
  </si>
  <si>
    <t>Learn more about ProtractorJS</t>
  </si>
  <si>
    <t>Find out how to deal with ng-grid in Protractor</t>
  </si>
  <si>
    <t>Project Poster Section</t>
  </si>
  <si>
    <t>Work around for ng-grid in Protractor</t>
  </si>
  <si>
    <t>Finalizing Poster Work</t>
  </si>
  <si>
    <t>Sponsor meeting Monday</t>
  </si>
  <si>
    <t>Testing registration</t>
  </si>
  <si>
    <t>Work on presentation slides</t>
  </si>
  <si>
    <t>Dry run presentation</t>
  </si>
  <si>
    <t>Finalize testing</t>
  </si>
  <si>
    <t>Final Presentation</t>
  </si>
  <si>
    <t>Team Reflection</t>
  </si>
  <si>
    <t>Team Reflection Meeting</t>
  </si>
  <si>
    <t>Technical Report</t>
  </si>
  <si>
    <t>Finalize deliverables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</si>
</sst>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rgb="FF900000"/>
      </left>
      <right style="medium">
        <color rgb="FF900000"/>
      </right>
      <top style="medium">
        <color rgb="FF900000"/>
      </top>
      <bottom/>
      <diagonal/>
    </border>
    <border>
      <left style="medium">
        <color rgb="FF900000"/>
      </left>
      <right style="medium">
        <color rgb="FF900000"/>
      </right>
      <top style="medium">
        <color rgb="FF900000"/>
      </top>
      <bottom/>
      <diagonal/>
    </border>
    <border>
      <left style="medium">
        <color rgb="FF900000"/>
      </left>
      <right style="medium">
        <color rgb="FF900000"/>
      </right>
      <top/>
      <bottom/>
      <diagonal/>
    </border>
    <border>
      <left style="medium">
        <color rgb="FF900000"/>
      </left>
      <right style="medium">
        <color rgb="FF900000"/>
      </right>
      <top/>
      <bottom/>
      <diagonal/>
    </border>
    <border>
      <left style="medium">
        <color rgb="FF900000"/>
      </left>
      <right style="medium">
        <color rgb="FF900000"/>
      </right>
      <top/>
      <bottom style="medium">
        <color rgb="FF900000"/>
      </bottom>
      <diagonal/>
    </border>
    <border>
      <left style="medium">
        <color rgb="FF900000"/>
      </left>
      <right style="medium">
        <color rgb="FF900000"/>
      </right>
      <top/>
      <bottom style="medium">
        <color rgb="FF900000"/>
      </bottom>
      <diagonal/>
    </border>
    <border>
      <left style="medium">
        <color rgb="FF900000"/>
      </left>
      <right style="medium">
        <color rgb="FF900000"/>
      </right>
      <top/>
      <bottom/>
      <diagonal/>
    </border>
    <border>
      <left style="medium">
        <color rgb="FF900000"/>
      </left>
      <right style="medium">
        <color rgb="FF900000"/>
      </right>
      <top/>
      <bottom/>
      <diagonal/>
    </border>
    <border>
      <left style="medium">
        <color indexed="16"/>
      </left>
      <right style="medium">
        <color indexed="16"/>
      </right>
      <top/>
      <bottom/>
      <diagonal/>
    </border>
  </borders>
  <cellStyleXfs count="2">
    <xf numFmtId="0" fontId="0" fillId="0" borderId="0"/>
    <xf numFmtId="0" fontId="23" fillId="2" borderId="1"/>
  </cellStyleXfs>
  <cellXfs count="41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9" fillId="2" borderId="2" xfId="0" applyFont="1" applyFill="1" applyBorder="1"/>
    <xf numFmtId="2" fontId="10" fillId="2" borderId="3" xfId="0" applyNumberFormat="1" applyFont="1" applyFill="1" applyBorder="1"/>
    <xf numFmtId="0" fontId="11" fillId="2" borderId="4" xfId="0" applyFont="1" applyFill="1" applyBorder="1"/>
    <xf numFmtId="2" fontId="12" fillId="2" borderId="5" xfId="0" applyNumberFormat="1" applyFont="1" applyFill="1" applyBorder="1"/>
    <xf numFmtId="0" fontId="13" fillId="2" borderId="6" xfId="0" applyFont="1" applyFill="1" applyBorder="1"/>
    <xf numFmtId="2" fontId="14" fillId="2" borderId="7" xfId="0" applyNumberFormat="1" applyFont="1" applyFill="1" applyBorder="1"/>
    <xf numFmtId="2" fontId="15" fillId="2" borderId="1" xfId="0" applyNumberFormat="1" applyFont="1" applyFill="1" applyBorder="1"/>
    <xf numFmtId="0" fontId="16" fillId="2" borderId="1" xfId="0" applyFont="1" applyFill="1" applyBorder="1"/>
    <xf numFmtId="0" fontId="17" fillId="2" borderId="1" xfId="0" applyFont="1" applyFill="1" applyBorder="1"/>
    <xf numFmtId="0" fontId="18" fillId="2" borderId="1" xfId="0" applyFont="1" applyFill="1" applyBorder="1"/>
    <xf numFmtId="2" fontId="19" fillId="2" borderId="1" xfId="0" applyNumberFormat="1" applyFont="1" applyFill="1" applyBorder="1" applyAlignment="1"/>
    <xf numFmtId="0" fontId="20" fillId="2" borderId="1" xfId="0" applyFont="1" applyFill="1" applyBorder="1" applyAlignment="1"/>
    <xf numFmtId="2" fontId="21" fillId="2" borderId="8" xfId="0" applyNumberFormat="1" applyFont="1" applyFill="1" applyBorder="1" applyAlignment="1"/>
    <xf numFmtId="0" fontId="22" fillId="2" borderId="9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/>
    <xf numFmtId="0" fontId="0" fillId="2" borderId="4" xfId="0" applyFont="1" applyFill="1" applyBorder="1"/>
    <xf numFmtId="0" fontId="0" fillId="2" borderId="1" xfId="0" applyFont="1" applyFill="1" applyBorder="1" applyAlignment="1">
      <alignment wrapText="1"/>
    </xf>
    <xf numFmtId="0" fontId="0" fillId="2" borderId="2" xfId="0" applyFont="1" applyFill="1" applyBorder="1"/>
    <xf numFmtId="0" fontId="23" fillId="2" borderId="2" xfId="0" applyFont="1" applyFill="1" applyBorder="1"/>
    <xf numFmtId="0" fontId="23" fillId="0" borderId="0" xfId="0" applyFont="1"/>
    <xf numFmtId="2" fontId="23" fillId="2" borderId="10" xfId="1" applyNumberFormat="1" applyBorder="1"/>
    <xf numFmtId="2" fontId="23" fillId="2" borderId="1" xfId="1" applyNumberFormat="1"/>
    <xf numFmtId="0" fontId="23" fillId="2" borderId="1" xfId="1" applyFont="1"/>
    <xf numFmtId="0" fontId="23" fillId="2" borderId="10" xfId="1" applyFont="1" applyBorder="1"/>
    <xf numFmtId="0" fontId="23" fillId="2" borderId="4" xfId="0" applyFont="1" applyFill="1" applyBorder="1"/>
    <xf numFmtId="2" fontId="23" fillId="2" borderId="10" xfId="1" applyNumberFormat="1" applyBorder="1"/>
    <xf numFmtId="0" fontId="23" fillId="2" borderId="1" xfId="1" applyFont="1" applyFill="1" applyBorder="1"/>
    <xf numFmtId="0" fontId="23" fillId="2" borderId="1" xfId="0" applyFont="1" applyFill="1" applyBorder="1"/>
    <xf numFmtId="2" fontId="1" fillId="2" borderId="1" xfId="0" applyNumberFormat="1" applyFont="1" applyFill="1" applyBorder="1" applyAlignment="1">
      <alignment wrapText="1"/>
    </xf>
    <xf numFmtId="0" fontId="1" fillId="2" borderId="4" xfId="0" applyFont="1" applyFill="1" applyBorder="1"/>
    <xf numFmtId="0" fontId="1" fillId="2" borderId="2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20"/>
  <sheetViews>
    <sheetView workbookViewId="0">
      <selection activeCell="B1" sqref="B1"/>
    </sheetView>
  </sheetViews>
  <sheetFormatPr defaultColWidth="17.28515625" defaultRowHeight="15.75" customHeight="1"/>
  <cols>
    <col min="1" max="1" width="11.42578125" customWidth="1"/>
    <col min="2" max="2" width="18" customWidth="1"/>
    <col min="3" max="3" width="65" customWidth="1"/>
    <col min="4" max="6" width="11.42578125" customWidth="1"/>
  </cols>
  <sheetData>
    <row r="1" spans="1:3" ht="12.75" customHeight="1">
      <c r="A1" s="1" t="s">
        <v>0</v>
      </c>
      <c r="B1" s="23" t="s">
        <v>449</v>
      </c>
      <c r="C1" s="1"/>
    </row>
    <row r="2" spans="1:3" ht="12.75" customHeight="1">
      <c r="A2" s="1"/>
      <c r="B2" s="1"/>
      <c r="C2" s="1"/>
    </row>
    <row r="3" spans="1:3" ht="12.75" customHeight="1">
      <c r="A3" s="2" t="s">
        <v>1</v>
      </c>
      <c r="B3" s="1"/>
      <c r="C3" s="1"/>
    </row>
    <row r="4" spans="1:3" ht="12.75" customHeight="1">
      <c r="A4" s="1" t="s">
        <v>2</v>
      </c>
      <c r="B4" s="1"/>
      <c r="C4" s="1"/>
    </row>
    <row r="5" spans="1:3" ht="12.75" customHeight="1">
      <c r="A5" s="1" t="s">
        <v>3</v>
      </c>
      <c r="B5" s="1"/>
      <c r="C5" s="1"/>
    </row>
    <row r="6" spans="1:3" ht="12.75" customHeight="1">
      <c r="A6" s="1"/>
      <c r="B6" s="1" t="s">
        <v>4</v>
      </c>
      <c r="C6" s="1"/>
    </row>
    <row r="7" spans="1:3" ht="25.5" customHeight="1">
      <c r="A7" s="1"/>
      <c r="B7" s="1"/>
      <c r="C7" s="3" t="s">
        <v>5</v>
      </c>
    </row>
    <row r="8" spans="1:3" ht="25.5" customHeight="1">
      <c r="A8" s="1"/>
      <c r="B8" s="1"/>
      <c r="C8" s="3" t="s">
        <v>6</v>
      </c>
    </row>
    <row r="9" spans="1:3" ht="12.75" customHeight="1">
      <c r="A9" s="1"/>
      <c r="B9" s="1"/>
      <c r="C9" s="1" t="s">
        <v>7</v>
      </c>
    </row>
    <row r="10" spans="1:3" ht="25.5" customHeight="1">
      <c r="A10" s="1"/>
      <c r="B10" s="1"/>
      <c r="C10" s="3" t="s">
        <v>8</v>
      </c>
    </row>
    <row r="11" spans="1:3" ht="12.75" customHeight="1">
      <c r="A11" s="1"/>
      <c r="B11" s="1" t="s">
        <v>9</v>
      </c>
      <c r="C11" s="1"/>
    </row>
    <row r="12" spans="1:3" ht="12.75" customHeight="1">
      <c r="A12" s="1"/>
      <c r="B12" s="1"/>
      <c r="C12" s="1" t="s">
        <v>10</v>
      </c>
    </row>
    <row r="13" spans="1:3" ht="12.75" customHeight="1">
      <c r="A13" s="1"/>
      <c r="B13" s="1"/>
      <c r="C13" s="1" t="s">
        <v>11</v>
      </c>
    </row>
    <row r="14" spans="1:3" ht="25.5" customHeight="1">
      <c r="A14" s="1"/>
      <c r="B14" s="1"/>
      <c r="C14" s="3" t="s">
        <v>12</v>
      </c>
    </row>
    <row r="15" spans="1:3" ht="12.75" customHeight="1">
      <c r="A15" s="1"/>
      <c r="B15" s="1"/>
      <c r="C15" s="1" t="s">
        <v>13</v>
      </c>
    </row>
    <row r="16" spans="1:3" ht="12.75" customHeight="1">
      <c r="A16" s="1"/>
      <c r="B16" s="1" t="s">
        <v>14</v>
      </c>
      <c r="C16" s="1"/>
    </row>
    <row r="17" spans="1:3" ht="12.75" customHeight="1">
      <c r="A17" s="1"/>
      <c r="B17" s="1"/>
      <c r="C17" s="1" t="s">
        <v>15</v>
      </c>
    </row>
    <row r="18" spans="1:3" ht="12.75" customHeight="1">
      <c r="A18" s="1"/>
      <c r="B18" s="1"/>
      <c r="C18" s="1" t="s">
        <v>16</v>
      </c>
    </row>
    <row r="19" spans="1:3" ht="12.75" customHeight="1">
      <c r="A19" s="1"/>
      <c r="B19" s="1"/>
      <c r="C19" s="1"/>
    </row>
    <row r="20" spans="1:3" ht="12.75" customHeight="1">
      <c r="A20" s="1"/>
      <c r="B20" s="1"/>
      <c r="C20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F26"/>
  <sheetViews>
    <sheetView workbookViewId="0">
      <selection activeCell="A5" sqref="A5"/>
    </sheetView>
  </sheetViews>
  <sheetFormatPr defaultColWidth="17.28515625" defaultRowHeight="15.75" customHeight="1"/>
  <cols>
    <col min="1" max="1" width="6.570312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203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204</v>
      </c>
      <c r="E3" s="18"/>
      <c r="F3" s="18"/>
    </row>
    <row r="4" spans="1:6" ht="13.5" customHeight="1">
      <c r="A4" s="2" t="s">
        <v>205</v>
      </c>
      <c r="B4" s="2" t="s">
        <v>206</v>
      </c>
      <c r="C4" s="2" t="s">
        <v>207</v>
      </c>
      <c r="D4" s="2" t="s">
        <v>208</v>
      </c>
      <c r="E4" s="8"/>
      <c r="F4" s="8"/>
    </row>
    <row r="5" spans="1:6" ht="12.75" customHeight="1">
      <c r="A5" s="9"/>
      <c r="B5" s="10"/>
      <c r="C5" s="15"/>
      <c r="D5" s="1"/>
    </row>
    <row r="6" spans="1:6" ht="12.75" customHeight="1">
      <c r="A6" s="11" t="s">
        <v>209</v>
      </c>
      <c r="B6" s="12">
        <v>0</v>
      </c>
      <c r="C6" s="15">
        <f>IF(ISBLANK('1-Wk7'!C16),"",'1-Wk7'!C16)</f>
        <v>1</v>
      </c>
      <c r="D6" s="1" t="str">
        <f>IF(ISBLANK('1-Wk7'!D16),"",'1-Wk7'!D16)</f>
        <v>Do initial assessment of ramaining user stores</v>
      </c>
    </row>
    <row r="7" spans="1:6" ht="12.75" customHeight="1">
      <c r="A7" s="11" t="s">
        <v>210</v>
      </c>
      <c r="B7" s="12">
        <v>0.5</v>
      </c>
      <c r="C7" s="15">
        <f>IF(ISBLANK('1-Wk7'!C17),"",'1-Wk7'!C17)</f>
        <v>0.5</v>
      </c>
      <c r="D7" s="1" t="str">
        <f>IF(ISBLANK('1-Wk7'!D17),"",'1-Wk7'!D17)</f>
        <v>Collect and highlight what has been done to this point</v>
      </c>
    </row>
    <row r="8" spans="1:6" ht="12.75" customHeight="1">
      <c r="A8" s="11" t="s">
        <v>211</v>
      </c>
      <c r="B8" s="12">
        <v>1</v>
      </c>
      <c r="C8" s="15">
        <f>IF(ISBLANK('1-Wk7'!C18),"",'1-Wk7'!C18)</f>
        <v>0.5</v>
      </c>
      <c r="D8" s="1" t="str">
        <f>IF(ISBLANK('1-Wk7'!D18),"",'1-Wk7'!D18)</f>
        <v>Update check-in wireframe</v>
      </c>
    </row>
    <row r="9" spans="1:6" ht="12.75" customHeight="1">
      <c r="A9" s="11" t="s">
        <v>212</v>
      </c>
      <c r="B9" s="12">
        <v>0.75</v>
      </c>
      <c r="C9" s="15">
        <f>IF(ISBLANK('1-Wk7'!C19),"",'1-Wk7'!C19)</f>
        <v>0.75</v>
      </c>
      <c r="D9" s="1" t="s">
        <v>213</v>
      </c>
    </row>
    <row r="10" spans="1:6" ht="12.75" customHeight="1">
      <c r="A10" s="11" t="s">
        <v>214</v>
      </c>
      <c r="B10" s="12">
        <v>1</v>
      </c>
      <c r="C10" s="15">
        <f>IF(ISBLANK('1-Wk7'!C20),"",'1-Wk7'!C20)</f>
        <v>1</v>
      </c>
      <c r="D10" s="1" t="s">
        <v>215</v>
      </c>
    </row>
    <row r="11" spans="1:6" ht="12.75" customHeight="1">
      <c r="A11" s="11" t="s">
        <v>216</v>
      </c>
      <c r="B11" s="12">
        <v>0.75</v>
      </c>
      <c r="C11" s="15" t="str">
        <f>IF(ISBLANK('1-Wk7'!C21),"",'1-Wk7'!C21)</f>
        <v/>
      </c>
      <c r="D11" s="1" t="s">
        <v>217</v>
      </c>
    </row>
    <row r="12" spans="1:6" ht="12.75" customHeight="1">
      <c r="A12" s="1"/>
      <c r="B12" s="15">
        <f>SUM(B3:B11)</f>
        <v>4</v>
      </c>
      <c r="C12" s="15">
        <f>SUM(C3:C11)</f>
        <v>3.75</v>
      </c>
      <c r="D12" s="1" t="s">
        <v>218</v>
      </c>
    </row>
    <row r="13" spans="1:6" ht="12.75" customHeight="1">
      <c r="A13" s="1"/>
      <c r="B13" s="1"/>
      <c r="C13" s="1"/>
      <c r="D13" s="1"/>
    </row>
    <row r="14" spans="1:6" ht="20.25" customHeight="1">
      <c r="A14" s="5"/>
      <c r="B14" s="5"/>
      <c r="C14" s="5"/>
      <c r="D14" s="5" t="s">
        <v>219</v>
      </c>
      <c r="E14" s="18"/>
      <c r="F14" s="18"/>
    </row>
    <row r="15" spans="1:6" ht="13.5" customHeight="1">
      <c r="A15" s="2"/>
      <c r="B15" s="2"/>
      <c r="C15" s="2" t="s">
        <v>220</v>
      </c>
      <c r="D15" s="2" t="s">
        <v>221</v>
      </c>
      <c r="E15" s="8"/>
      <c r="F15" s="8"/>
    </row>
    <row r="16" spans="1:6" ht="12.75" customHeight="1">
      <c r="A16" s="1"/>
      <c r="B16" s="1"/>
      <c r="C16" s="10">
        <v>2</v>
      </c>
      <c r="D16" s="1" t="s">
        <v>222</v>
      </c>
    </row>
    <row r="17" spans="1:6" ht="12.75" customHeight="1">
      <c r="A17" s="1"/>
      <c r="B17" s="1"/>
      <c r="C17" s="12">
        <v>1</v>
      </c>
      <c r="D17" s="1" t="s">
        <v>223</v>
      </c>
    </row>
    <row r="18" spans="1:6" ht="12.75" customHeight="1">
      <c r="A18" s="1"/>
      <c r="B18" s="1"/>
      <c r="C18" s="12">
        <v>1</v>
      </c>
      <c r="D18" s="1" t="s">
        <v>224</v>
      </c>
    </row>
    <row r="19" spans="1:6" ht="12.75" customHeight="1">
      <c r="A19" s="1"/>
      <c r="B19" s="1"/>
      <c r="C19" s="12">
        <v>0.45</v>
      </c>
      <c r="D19" s="1" t="s">
        <v>225</v>
      </c>
    </row>
    <row r="20" spans="1:6" ht="12.75" customHeight="1">
      <c r="A20" s="1"/>
      <c r="B20" s="1"/>
      <c r="C20" s="12">
        <v>0.5</v>
      </c>
      <c r="D20" s="1" t="s">
        <v>226</v>
      </c>
    </row>
    <row r="21" spans="1:6" ht="12.75" customHeight="1">
      <c r="A21" s="1"/>
      <c r="B21" s="1"/>
      <c r="C21" s="12"/>
      <c r="D21" s="1"/>
    </row>
    <row r="22" spans="1:6" ht="13.5" customHeight="1">
      <c r="A22" s="1"/>
      <c r="B22" s="1"/>
      <c r="C22" s="14"/>
      <c r="D22" s="1"/>
    </row>
    <row r="23" spans="1:6" ht="12.75" customHeight="1">
      <c r="A23" s="1"/>
      <c r="B23" s="1"/>
      <c r="C23" s="15">
        <f>SUM(C16:C22)</f>
        <v>4.95</v>
      </c>
      <c r="D23" s="1" t="s">
        <v>227</v>
      </c>
    </row>
    <row r="24" spans="1:6" ht="12.75" customHeight="1">
      <c r="A24" s="1"/>
      <c r="B24" s="1"/>
      <c r="C24" s="1"/>
      <c r="D24" s="1"/>
    </row>
    <row r="25" spans="1:6" ht="20.25" customHeight="1">
      <c r="A25" s="17"/>
      <c r="B25" s="17"/>
      <c r="C25" s="17"/>
      <c r="D25" s="17" t="s">
        <v>228</v>
      </c>
      <c r="E25" s="18"/>
      <c r="F25" s="18"/>
    </row>
    <row r="26" spans="1:6" ht="12.75" customHeight="1">
      <c r="A26" s="1"/>
      <c r="B26" s="1"/>
      <c r="C26" s="1"/>
      <c r="D26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F26"/>
  <sheetViews>
    <sheetView workbookViewId="0">
      <selection activeCell="D26" sqref="D26"/>
    </sheetView>
  </sheetViews>
  <sheetFormatPr defaultColWidth="17.28515625" defaultRowHeight="15.75" customHeight="1"/>
  <cols>
    <col min="1" max="1" width="6.710937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229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230</v>
      </c>
      <c r="E3" s="18"/>
      <c r="F3" s="18"/>
    </row>
    <row r="4" spans="1:6" ht="13.5" customHeight="1">
      <c r="A4" s="2" t="s">
        <v>231</v>
      </c>
      <c r="B4" s="2" t="s">
        <v>232</v>
      </c>
      <c r="C4" s="2" t="s">
        <v>233</v>
      </c>
      <c r="D4" s="2" t="s">
        <v>234</v>
      </c>
      <c r="E4" s="8"/>
      <c r="F4" s="8"/>
    </row>
    <row r="5" spans="1:6" ht="12.75" customHeight="1">
      <c r="A5" s="9" t="s">
        <v>235</v>
      </c>
      <c r="B5" s="10">
        <v>1.75</v>
      </c>
      <c r="C5" s="15">
        <f>IF(ISBLANK('1-Wk8'!C16),"",'1-Wk8'!C16)</f>
        <v>2</v>
      </c>
      <c r="D5" s="1" t="str">
        <f>IF(ISBLANK('1-Wk8'!D16),"",'1-Wk8'!D16)</f>
        <v>Do object modeling diagrams and associations</v>
      </c>
    </row>
    <row r="6" spans="1:6" ht="12.75" customHeight="1">
      <c r="A6" s="11" t="s">
        <v>236</v>
      </c>
      <c r="B6" s="12">
        <v>0.5</v>
      </c>
      <c r="C6" s="15">
        <f>IF(ISBLANK('1-Wk8'!C17),"",'1-Wk8'!C17)</f>
        <v>1</v>
      </c>
      <c r="D6" s="1" t="str">
        <f>IF(ISBLANK('1-Wk8'!D17),"",'1-Wk8'!D17)</f>
        <v>Prioritize the product backlog</v>
      </c>
    </row>
    <row r="7" spans="1:6" ht="12.75" customHeight="1">
      <c r="A7" s="11" t="s">
        <v>237</v>
      </c>
      <c r="B7" s="21">
        <v>1</v>
      </c>
      <c r="C7" s="15">
        <f>IF(ISBLANK('1-Wk8'!C18),"",'1-Wk8'!C18)</f>
        <v>1</v>
      </c>
      <c r="D7" s="1" t="str">
        <f>IF(ISBLANK('1-Wk8'!D18),"",'1-Wk8'!D18)</f>
        <v>Continue coding</v>
      </c>
    </row>
    <row r="8" spans="1:6" ht="12.75" customHeight="1">
      <c r="A8" s="11" t="s">
        <v>238</v>
      </c>
      <c r="B8" s="12">
        <v>0.45</v>
      </c>
      <c r="C8" s="15">
        <f>IF(ISBLANK('1-Wk8'!C19),"",'1-Wk8'!C19)</f>
        <v>0.45</v>
      </c>
      <c r="D8" s="1" t="str">
        <f>IF(ISBLANK('1-Wk8'!D19),"",'1-Wk8'!D19)</f>
        <v>Meet with the sponsor</v>
      </c>
    </row>
    <row r="9" spans="1:6" ht="12.75" customHeight="1">
      <c r="A9" s="11" t="s">
        <v>239</v>
      </c>
      <c r="B9" s="12">
        <v>0.5</v>
      </c>
      <c r="C9" s="15">
        <f>IF(ISBLANK('1-Wk8'!C20),"",'1-Wk8'!C20)</f>
        <v>0.5</v>
      </c>
      <c r="D9" s="1" t="str">
        <f>IF(ISBLANK('1-Wk8'!D20),"",'1-Wk8'!D20)</f>
        <v>Recap sponsor meeting</v>
      </c>
    </row>
    <row r="10" spans="1:6" ht="12.75" customHeight="1">
      <c r="A10" s="11"/>
      <c r="B10" s="12"/>
      <c r="C10" s="15" t="str">
        <f>IF(ISBLANK('1-Wk8'!C21),"",'1-Wk8'!C21)</f>
        <v/>
      </c>
      <c r="D10" s="1" t="str">
        <f>IF(ISBLANK('1-Wk8'!D21),"",'1-Wk8'!D21)</f>
        <v/>
      </c>
    </row>
    <row r="11" spans="1:6" ht="13.5" customHeight="1">
      <c r="A11" s="13"/>
      <c r="B11" s="14"/>
      <c r="C11" s="15" t="str">
        <f>IF(ISBLANK('1-Wk8'!C22),"",'1-Wk8'!C22)</f>
        <v/>
      </c>
      <c r="D11" s="1" t="str">
        <f>IF(ISBLANK('1-Wk8'!D22),"",'1-Wk8'!D22)</f>
        <v/>
      </c>
    </row>
    <row r="12" spans="1:6" ht="12.75" customHeight="1">
      <c r="A12" s="1"/>
      <c r="B12" s="15">
        <f>SUM(B5:B11)</f>
        <v>4.2</v>
      </c>
      <c r="C12" s="15">
        <f>SUM(C5:C11)</f>
        <v>4.95</v>
      </c>
      <c r="D12" s="1" t="s">
        <v>240</v>
      </c>
    </row>
    <row r="13" spans="1:6" ht="12.75" customHeight="1">
      <c r="A13" s="1"/>
      <c r="B13" s="1"/>
      <c r="C13" s="1"/>
      <c r="D13" s="1"/>
    </row>
    <row r="14" spans="1:6" ht="20.25" customHeight="1">
      <c r="A14" s="5"/>
      <c r="B14" s="5"/>
      <c r="C14" s="5"/>
      <c r="D14" s="5" t="s">
        <v>241</v>
      </c>
      <c r="E14" s="18"/>
      <c r="F14" s="18"/>
    </row>
    <row r="15" spans="1:6" ht="13.5" customHeight="1">
      <c r="A15" s="2"/>
      <c r="B15" s="2"/>
      <c r="C15" s="2" t="s">
        <v>242</v>
      </c>
      <c r="D15" s="2" t="s">
        <v>243</v>
      </c>
      <c r="E15" s="8"/>
      <c r="F15" s="8"/>
    </row>
    <row r="16" spans="1:6" ht="12.75" customHeight="1">
      <c r="A16" s="1"/>
      <c r="B16" s="1"/>
      <c r="C16" s="10">
        <v>2.5</v>
      </c>
      <c r="D16" s="1" t="s">
        <v>244</v>
      </c>
    </row>
    <row r="17" spans="1:6" ht="12.75" customHeight="1">
      <c r="A17" s="1"/>
      <c r="B17" s="1"/>
      <c r="C17" s="12">
        <v>0.5</v>
      </c>
      <c r="D17" s="1" t="s">
        <v>245</v>
      </c>
    </row>
    <row r="18" spans="1:6" ht="12.75" customHeight="1">
      <c r="A18" s="1"/>
      <c r="B18" s="1"/>
      <c r="C18" s="12">
        <v>0.5</v>
      </c>
      <c r="D18" s="1" t="s">
        <v>246</v>
      </c>
    </row>
    <row r="19" spans="1:6" ht="12.75" customHeight="1">
      <c r="A19" s="1"/>
      <c r="B19" s="1"/>
      <c r="C19" s="12">
        <v>1</v>
      </c>
      <c r="D19" s="1" t="s">
        <v>247</v>
      </c>
    </row>
    <row r="20" spans="1:6" ht="12.75" customHeight="1">
      <c r="A20" s="1"/>
      <c r="B20" s="1"/>
      <c r="C20" s="21">
        <v>2</v>
      </c>
      <c r="D20" s="20" t="s">
        <v>248</v>
      </c>
    </row>
    <row r="21" spans="1:6" ht="12.75" customHeight="1">
      <c r="A21" s="1"/>
      <c r="B21" s="1"/>
      <c r="C21" s="12"/>
      <c r="D21" s="1"/>
    </row>
    <row r="22" spans="1:6" ht="13.5" customHeight="1">
      <c r="A22" s="1"/>
      <c r="B22" s="1"/>
      <c r="C22" s="14"/>
      <c r="D22" s="1"/>
    </row>
    <row r="23" spans="1:6" ht="12.75" customHeight="1">
      <c r="A23" s="1"/>
      <c r="B23" s="1"/>
      <c r="C23" s="15">
        <f>SUM(C16:C22)</f>
        <v>6.5</v>
      </c>
      <c r="D23" s="1" t="s">
        <v>249</v>
      </c>
    </row>
    <row r="24" spans="1:6" ht="12.75" customHeight="1">
      <c r="A24" s="1"/>
      <c r="B24" s="1"/>
      <c r="C24" s="1"/>
      <c r="D24" s="1"/>
    </row>
    <row r="25" spans="1:6" ht="20.25" customHeight="1">
      <c r="A25" s="17"/>
      <c r="B25" s="17"/>
      <c r="C25" s="17"/>
      <c r="D25" s="17" t="s">
        <v>250</v>
      </c>
      <c r="E25" s="18"/>
      <c r="F25" s="18"/>
    </row>
    <row r="26" spans="1:6" ht="12.75" customHeight="1">
      <c r="A26" s="1"/>
      <c r="B26" s="1"/>
      <c r="C26" s="1"/>
      <c r="D26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F26"/>
  <sheetViews>
    <sheetView workbookViewId="0">
      <selection activeCell="D10" sqref="D10"/>
    </sheetView>
  </sheetViews>
  <sheetFormatPr defaultColWidth="17.28515625" defaultRowHeight="15.75" customHeight="1"/>
  <cols>
    <col min="1" max="1" width="6.570312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251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252</v>
      </c>
      <c r="E3" s="18"/>
      <c r="F3" s="18"/>
    </row>
    <row r="4" spans="1:6" ht="13.5" customHeight="1">
      <c r="A4" s="2" t="s">
        <v>253</v>
      </c>
      <c r="B4" s="2" t="s">
        <v>254</v>
      </c>
      <c r="C4" s="2" t="s">
        <v>255</v>
      </c>
      <c r="D4" s="2" t="s">
        <v>256</v>
      </c>
      <c r="E4" s="8"/>
      <c r="F4" s="8"/>
    </row>
    <row r="5" spans="1:6" ht="12.75" customHeight="1">
      <c r="A5" s="9" t="s">
        <v>257</v>
      </c>
      <c r="B5" s="10">
        <v>2.5</v>
      </c>
      <c r="C5" s="15">
        <f>IF(ISBLANK('1-Wk9'!C16),"",'1-Wk9'!C16)</f>
        <v>2.5</v>
      </c>
      <c r="D5" s="1" t="str">
        <f>IF(ISBLANK('1-Wk9'!D16),"",'1-Wk9'!D16)</f>
        <v>Begin preparing for the presentation and do the powerpoint</v>
      </c>
    </row>
    <row r="6" spans="1:6" ht="12.75" customHeight="1">
      <c r="A6" s="11" t="s">
        <v>258</v>
      </c>
      <c r="B6" s="12">
        <v>0.5</v>
      </c>
      <c r="C6" s="15">
        <f>IF(ISBLANK('1-Wk9'!C17),"",'1-Wk9'!C17)</f>
        <v>0.5</v>
      </c>
      <c r="D6" s="1" t="str">
        <f>IF(ISBLANK('1-Wk9'!D17),"",'1-Wk9'!D17)</f>
        <v>Do a dry run of the presentation with the sponsor</v>
      </c>
    </row>
    <row r="7" spans="1:6" ht="12.75" customHeight="1">
      <c r="A7" s="11"/>
      <c r="B7" s="12"/>
      <c r="C7" s="15">
        <f>IF(ISBLANK('1-Wk9'!C18),"",'1-Wk9'!C18)</f>
        <v>0.5</v>
      </c>
      <c r="D7" s="1" t="str">
        <f>IF(ISBLANK('1-Wk9'!D18),"",'1-Wk9'!D18)</f>
        <v>Do the presentation</v>
      </c>
    </row>
    <row r="8" spans="1:6" ht="12.75" customHeight="1">
      <c r="A8" s="11"/>
      <c r="B8" s="12"/>
      <c r="C8" s="15">
        <f>IF(ISBLANK('1-Wk9'!C19),"",'1-Wk9'!C19)</f>
        <v>1</v>
      </c>
      <c r="D8" s="1" t="str">
        <f>IF(ISBLANK('1-Wk9'!D19),"",'1-Wk9'!D19)</f>
        <v>Code the project</v>
      </c>
    </row>
    <row r="9" spans="1:6" ht="12.75" customHeight="1">
      <c r="A9" s="22" t="s">
        <v>259</v>
      </c>
      <c r="B9" s="21">
        <v>2</v>
      </c>
      <c r="C9" s="15">
        <f>IF(ISBLANK('1-Wk9'!C20),"",'1-Wk9'!C20)</f>
        <v>2</v>
      </c>
      <c r="D9" s="1" t="str">
        <f>IF(ISBLANK('1-Wk9'!D20),"",'1-Wk9'!D20)</f>
        <v>Start researching and practicing with NodeJS server, Express, and MongoDB</v>
      </c>
    </row>
    <row r="10" spans="1:6" ht="12.75" customHeight="1">
      <c r="A10" s="25" t="s">
        <v>52</v>
      </c>
      <c r="B10" s="12">
        <v>1</v>
      </c>
      <c r="C10" s="15">
        <v>0.5</v>
      </c>
      <c r="D10" s="24" t="s">
        <v>452</v>
      </c>
    </row>
    <row r="11" spans="1:6" ht="13.5" customHeight="1">
      <c r="A11" s="13"/>
      <c r="B11" s="14"/>
      <c r="C11" s="15" t="str">
        <f>IF(ISBLANK('1-Wk9'!C22),"",'1-Wk9'!C22)</f>
        <v/>
      </c>
      <c r="D11" s="1" t="str">
        <f>IF(ISBLANK('1-Wk9'!D22),"",'1-Wk9'!D22)</f>
        <v/>
      </c>
    </row>
    <row r="12" spans="1:6" ht="12.75" customHeight="1">
      <c r="A12" s="1"/>
      <c r="B12" s="15">
        <f>SUM(B5:B11)</f>
        <v>6</v>
      </c>
      <c r="C12" s="15">
        <f>SUM(C5:C11)</f>
        <v>7</v>
      </c>
      <c r="D12" s="1" t="s">
        <v>260</v>
      </c>
    </row>
    <row r="13" spans="1:6" ht="12.75" customHeight="1">
      <c r="A13" s="1"/>
      <c r="B13" s="1"/>
      <c r="C13" s="1"/>
      <c r="D13" s="1"/>
    </row>
    <row r="14" spans="1:6" ht="20.25" customHeight="1">
      <c r="A14" s="5"/>
      <c r="B14" s="5"/>
      <c r="C14" s="5"/>
      <c r="D14" s="5" t="s">
        <v>261</v>
      </c>
      <c r="E14" s="18"/>
      <c r="F14" s="18"/>
    </row>
    <row r="15" spans="1:6" ht="13.5" customHeight="1">
      <c r="A15" s="2"/>
      <c r="B15" s="2"/>
      <c r="C15" s="2" t="s">
        <v>262</v>
      </c>
      <c r="D15" s="2" t="s">
        <v>263</v>
      </c>
      <c r="E15" s="8"/>
      <c r="F15" s="8"/>
    </row>
    <row r="16" spans="1:6" ht="12.75" customHeight="1">
      <c r="A16" s="1"/>
      <c r="B16" s="1"/>
      <c r="C16" s="10"/>
      <c r="D16" s="1"/>
    </row>
    <row r="17" spans="1:6" ht="12.75" customHeight="1">
      <c r="A17" s="1"/>
      <c r="B17" s="1"/>
      <c r="C17" s="12"/>
      <c r="D17" s="1"/>
    </row>
    <row r="18" spans="1:6" ht="12.75" customHeight="1">
      <c r="A18" s="1"/>
      <c r="B18" s="1"/>
      <c r="C18" s="12"/>
      <c r="D18" s="1"/>
    </row>
    <row r="19" spans="1:6" ht="12.75" customHeight="1">
      <c r="A19" s="1"/>
      <c r="B19" s="1"/>
      <c r="C19" s="12"/>
      <c r="D19" s="1"/>
    </row>
    <row r="20" spans="1:6" ht="12.75" customHeight="1">
      <c r="A20" s="1"/>
      <c r="B20" s="1"/>
      <c r="C20" s="12"/>
      <c r="D20" s="1"/>
    </row>
    <row r="21" spans="1:6" ht="12.75" customHeight="1">
      <c r="A21" s="1"/>
      <c r="B21" s="1"/>
      <c r="C21" s="12"/>
      <c r="D21" s="1"/>
    </row>
    <row r="22" spans="1:6" ht="12.75" customHeight="1">
      <c r="A22" s="1"/>
      <c r="B22" s="1"/>
      <c r="C22" s="12"/>
      <c r="D22" s="1"/>
    </row>
    <row r="23" spans="1:6" ht="13.5" customHeight="1">
      <c r="A23" s="1"/>
      <c r="B23" s="1"/>
      <c r="C23" s="14"/>
      <c r="D23" s="1"/>
    </row>
    <row r="24" spans="1:6" ht="12.75" customHeight="1">
      <c r="A24" s="1"/>
      <c r="B24" s="1"/>
      <c r="C24" s="15">
        <f>SUM(C16:C23)</f>
        <v>0</v>
      </c>
      <c r="D24" s="1" t="s">
        <v>264</v>
      </c>
    </row>
    <row r="25" spans="1:6" ht="12.75" customHeight="1">
      <c r="A25" s="1"/>
      <c r="B25" s="1"/>
      <c r="C25" s="1"/>
      <c r="D25" s="1"/>
    </row>
    <row r="26" spans="1:6" ht="20.25" customHeight="1">
      <c r="A26" s="17"/>
      <c r="B26" s="17"/>
      <c r="C26" s="17"/>
      <c r="D26" s="17" t="s">
        <v>265</v>
      </c>
      <c r="E26" s="18"/>
      <c r="F26" s="1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F27"/>
  <sheetViews>
    <sheetView workbookViewId="0"/>
  </sheetViews>
  <sheetFormatPr defaultColWidth="17.28515625" defaultRowHeight="15.75" customHeight="1"/>
  <cols>
    <col min="1" max="1" width="6.570312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266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267</v>
      </c>
      <c r="E3" s="18"/>
      <c r="F3" s="18"/>
    </row>
    <row r="4" spans="1:6" ht="13.5" customHeight="1">
      <c r="A4" s="2" t="s">
        <v>268</v>
      </c>
      <c r="B4" s="2" t="s">
        <v>269</v>
      </c>
      <c r="C4" s="2" t="s">
        <v>270</v>
      </c>
      <c r="D4" s="2" t="s">
        <v>271</v>
      </c>
      <c r="E4" s="8"/>
      <c r="F4" s="8"/>
    </row>
    <row r="5" spans="1:6" ht="12.75" customHeight="1">
      <c r="A5" s="9"/>
      <c r="B5" s="10"/>
      <c r="C5" s="15" t="str">
        <f>IF(ISBLANK('1-Wk10'!C16),"",'1-Wk10'!C16)</f>
        <v/>
      </c>
      <c r="D5" s="1" t="str">
        <f>IF(ISBLANK('1-Wk10'!D16),"",'1-Wk10'!D16)</f>
        <v/>
      </c>
    </row>
    <row r="6" spans="1:6" ht="12.75" customHeight="1">
      <c r="A6" s="11"/>
      <c r="B6" s="12"/>
      <c r="C6" s="15" t="str">
        <f>IF(ISBLANK('1-Wk10'!C17),"",'1-Wk10'!C17)</f>
        <v/>
      </c>
      <c r="D6" s="1" t="str">
        <f>IF(ISBLANK('1-Wk10'!D17),"",'1-Wk10'!D17)</f>
        <v/>
      </c>
    </row>
    <row r="7" spans="1:6" ht="12.75" customHeight="1">
      <c r="A7" s="11"/>
      <c r="B7" s="12"/>
      <c r="C7" s="15" t="str">
        <f>IF(ISBLANK('1-Wk10'!C18),"",'1-Wk10'!C18)</f>
        <v/>
      </c>
      <c r="D7" s="1" t="str">
        <f>IF(ISBLANK('1-Wk10'!D18),"",'1-Wk10'!D18)</f>
        <v/>
      </c>
    </row>
    <row r="8" spans="1:6" ht="12.75" customHeight="1">
      <c r="A8" s="11"/>
      <c r="B8" s="12"/>
      <c r="C8" s="15" t="str">
        <f>IF(ISBLANK('1-Wk10'!C19),"",'1-Wk10'!C19)</f>
        <v/>
      </c>
      <c r="D8" s="1" t="str">
        <f>IF(ISBLANK('1-Wk10'!D19),"",'1-Wk10'!D19)</f>
        <v/>
      </c>
    </row>
    <row r="9" spans="1:6" ht="12.75" customHeight="1">
      <c r="A9" s="11"/>
      <c r="B9" s="12"/>
      <c r="C9" s="15" t="str">
        <f>IF(ISBLANK('1-Wk10'!C20),"",'1-Wk10'!C20)</f>
        <v/>
      </c>
      <c r="D9" s="1" t="str">
        <f>IF(ISBLANK('1-Wk10'!D20),"",'1-Wk10'!D20)</f>
        <v/>
      </c>
    </row>
    <row r="10" spans="1:6" ht="12.75" customHeight="1">
      <c r="A10" s="11"/>
      <c r="B10" s="12"/>
      <c r="C10" s="15" t="str">
        <f>IF(ISBLANK('1-Wk10'!C21),"",'1-Wk10'!C21)</f>
        <v/>
      </c>
      <c r="D10" s="1" t="str">
        <f>IF(ISBLANK('1-Wk10'!D21),"",'1-Wk10'!D21)</f>
        <v/>
      </c>
    </row>
    <row r="11" spans="1:6" ht="12.75" customHeight="1">
      <c r="A11" s="11"/>
      <c r="B11" s="12"/>
      <c r="C11" s="15" t="str">
        <f>IF(ISBLANK('1-Wk10'!C22),"",'1-Wk10'!C22)</f>
        <v/>
      </c>
      <c r="D11" s="1" t="str">
        <f>IF(ISBLANK('1-Wk10'!D22),"",'1-Wk10'!D22)</f>
        <v/>
      </c>
    </row>
    <row r="12" spans="1:6" ht="13.5" customHeight="1">
      <c r="A12" s="13"/>
      <c r="B12" s="14"/>
      <c r="C12" s="15" t="str">
        <f>IF(ISBLANK('1-Wk10'!C23),"",'1-Wk10'!C23)</f>
        <v/>
      </c>
      <c r="D12" s="1" t="str">
        <f>IF(ISBLANK('1-Wk10'!D23),"",'1-Wk10'!D23)</f>
        <v/>
      </c>
    </row>
    <row r="13" spans="1:6" ht="12.75" customHeight="1">
      <c r="A13" s="1"/>
      <c r="B13" s="15">
        <f>SUM(B5:B12)</f>
        <v>0</v>
      </c>
      <c r="C13" s="15">
        <f>SUM(C5:C12)</f>
        <v>0</v>
      </c>
      <c r="D13" s="1" t="s">
        <v>272</v>
      </c>
    </row>
    <row r="14" spans="1:6" ht="12.75" customHeight="1">
      <c r="A14" s="1"/>
      <c r="B14" s="1"/>
      <c r="C14" s="1"/>
      <c r="D14" s="1"/>
    </row>
    <row r="15" spans="1:6" ht="20.25" customHeight="1">
      <c r="A15" s="5"/>
      <c r="B15" s="5"/>
      <c r="C15" s="5"/>
      <c r="D15" s="5" t="s">
        <v>273</v>
      </c>
      <c r="E15" s="18"/>
      <c r="F15" s="18"/>
    </row>
    <row r="16" spans="1:6" ht="13.5" customHeight="1">
      <c r="A16" s="2"/>
      <c r="B16" s="2"/>
      <c r="C16" s="2" t="s">
        <v>274</v>
      </c>
      <c r="D16" s="2" t="s">
        <v>275</v>
      </c>
      <c r="E16" s="8"/>
      <c r="F16" s="8"/>
    </row>
    <row r="17" spans="1:6" ht="12.75" customHeight="1">
      <c r="A17" s="1"/>
      <c r="B17" s="1"/>
      <c r="C17" s="10"/>
      <c r="D17" s="1"/>
    </row>
    <row r="18" spans="1:6" ht="12.75" customHeight="1">
      <c r="A18" s="1"/>
      <c r="B18" s="1"/>
      <c r="C18" s="12"/>
      <c r="D18" s="1"/>
    </row>
    <row r="19" spans="1:6" ht="12.75" customHeight="1">
      <c r="A19" s="1"/>
      <c r="B19" s="1"/>
      <c r="C19" s="12"/>
      <c r="D19" s="1"/>
    </row>
    <row r="20" spans="1:6" ht="12.75" customHeight="1">
      <c r="A20" s="1"/>
      <c r="B20" s="1"/>
      <c r="C20" s="12"/>
      <c r="D20" s="1"/>
    </row>
    <row r="21" spans="1:6" ht="12.75" customHeight="1">
      <c r="A21" s="1"/>
      <c r="B21" s="1"/>
      <c r="C21" s="12"/>
      <c r="D21" s="1"/>
    </row>
    <row r="22" spans="1:6" ht="12.75" customHeight="1">
      <c r="A22" s="1"/>
      <c r="B22" s="1"/>
      <c r="C22" s="12"/>
      <c r="D22" s="1"/>
    </row>
    <row r="23" spans="1:6" ht="12.75" customHeight="1">
      <c r="A23" s="1"/>
      <c r="B23" s="1"/>
      <c r="C23" s="12"/>
      <c r="D23" s="1"/>
    </row>
    <row r="24" spans="1:6" ht="13.5" customHeight="1">
      <c r="A24" s="1"/>
      <c r="B24" s="1"/>
      <c r="C24" s="14"/>
      <c r="D24" s="1"/>
    </row>
    <row r="25" spans="1:6" ht="12.75" customHeight="1">
      <c r="A25" s="1"/>
      <c r="B25" s="1"/>
      <c r="C25" s="15">
        <f>SUM(C17:C24)</f>
        <v>0</v>
      </c>
      <c r="D25" s="1" t="s">
        <v>276</v>
      </c>
    </row>
    <row r="26" spans="1:6" ht="12.75" customHeight="1">
      <c r="A26" s="1"/>
      <c r="B26" s="1"/>
      <c r="C26" s="1"/>
      <c r="D26" s="1"/>
    </row>
    <row r="27" spans="1:6" ht="20.25" customHeight="1">
      <c r="A27" s="17"/>
      <c r="B27" s="17"/>
      <c r="C27" s="17"/>
      <c r="D27" s="17" t="s">
        <v>277</v>
      </c>
      <c r="E27" s="18"/>
      <c r="F27" s="1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F27"/>
  <sheetViews>
    <sheetView workbookViewId="0">
      <selection activeCell="C26" sqref="C26"/>
    </sheetView>
  </sheetViews>
  <sheetFormatPr defaultColWidth="17.28515625" defaultRowHeight="15.75" customHeight="1"/>
  <cols>
    <col min="1" max="1" width="6.570312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278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279</v>
      </c>
      <c r="E3" s="18"/>
      <c r="F3" s="18"/>
    </row>
    <row r="4" spans="1:6" ht="13.5" customHeight="1" thickBot="1">
      <c r="A4" s="2" t="s">
        <v>280</v>
      </c>
      <c r="B4" s="2" t="s">
        <v>281</v>
      </c>
      <c r="C4" s="2" t="s">
        <v>282</v>
      </c>
      <c r="D4" s="2" t="s">
        <v>283</v>
      </c>
      <c r="E4" s="8"/>
      <c r="F4" s="8"/>
    </row>
    <row r="5" spans="1:6" ht="12.75" customHeight="1">
      <c r="A5" s="28" t="s">
        <v>52</v>
      </c>
      <c r="B5" s="10">
        <v>1.1499999999999999</v>
      </c>
      <c r="C5" s="15">
        <v>1.5</v>
      </c>
      <c r="D5" s="29" t="s">
        <v>453</v>
      </c>
    </row>
    <row r="6" spans="1:6" ht="12.75" customHeight="1">
      <c r="A6" s="33" t="s">
        <v>52</v>
      </c>
      <c r="B6" s="30">
        <v>2.15</v>
      </c>
      <c r="C6" s="31">
        <v>1.1499999999999999</v>
      </c>
      <c r="D6" s="32" t="s">
        <v>454</v>
      </c>
    </row>
    <row r="7" spans="1:6" ht="12.75" customHeight="1">
      <c r="A7" s="34" t="s">
        <v>142</v>
      </c>
      <c r="B7" s="12">
        <v>2</v>
      </c>
      <c r="C7" s="15">
        <v>2</v>
      </c>
      <c r="D7" s="29" t="s">
        <v>457</v>
      </c>
    </row>
    <row r="8" spans="1:6" ht="12.75" customHeight="1">
      <c r="A8" s="11"/>
      <c r="B8" s="12"/>
      <c r="C8" s="15" t="str">
        <f>IF(ISBLANK('1-Finals'!C20),"",'1-Finals'!C20)</f>
        <v/>
      </c>
      <c r="D8" s="1" t="str">
        <f>IF(ISBLANK('1-Finals'!D20),"",'1-Finals'!D20)</f>
        <v/>
      </c>
    </row>
    <row r="9" spans="1:6" ht="12.75" customHeight="1">
      <c r="A9" s="11"/>
      <c r="B9" s="12"/>
      <c r="C9" s="15" t="str">
        <f>IF(ISBLANK('1-Finals'!C21),"",'1-Finals'!C21)</f>
        <v/>
      </c>
      <c r="D9" s="1" t="str">
        <f>IF(ISBLANK('1-Finals'!D21),"",'1-Finals'!D21)</f>
        <v/>
      </c>
    </row>
    <row r="10" spans="1:6" ht="12.75" customHeight="1">
      <c r="A10" s="11"/>
      <c r="B10" s="12"/>
      <c r="C10" s="15" t="str">
        <f>IF(ISBLANK('1-Finals'!C22),"",'1-Finals'!C22)</f>
        <v/>
      </c>
      <c r="D10" s="1" t="str">
        <f>IF(ISBLANK('1-Finals'!D22),"",'1-Finals'!D22)</f>
        <v/>
      </c>
    </row>
    <row r="11" spans="1:6" ht="12.75" customHeight="1">
      <c r="A11" s="11"/>
      <c r="B11" s="12"/>
      <c r="C11" s="15" t="str">
        <f>IF(ISBLANK('1-Finals'!C23),"",'1-Finals'!C23)</f>
        <v/>
      </c>
      <c r="D11" s="1" t="str">
        <f>IF(ISBLANK('1-Finals'!D23),"",'1-Finals'!D23)</f>
        <v/>
      </c>
    </row>
    <row r="12" spans="1:6" ht="13.5" customHeight="1">
      <c r="A12" s="13"/>
      <c r="B12" s="14"/>
      <c r="C12" s="15" t="str">
        <f>IF(ISBLANK('1-Finals'!C24),"",'1-Finals'!C24)</f>
        <v/>
      </c>
      <c r="D12" s="1" t="str">
        <f>IF(ISBLANK('1-Finals'!D24),"",'1-Finals'!D24)</f>
        <v/>
      </c>
    </row>
    <row r="13" spans="1:6" ht="12.75" customHeight="1">
      <c r="A13" s="1"/>
      <c r="B13" s="15">
        <f>SUM(B5:B12)</f>
        <v>5.3</v>
      </c>
      <c r="C13" s="15">
        <f>SUM(C5:C12)</f>
        <v>4.6500000000000004</v>
      </c>
      <c r="D13" s="1" t="s">
        <v>284</v>
      </c>
    </row>
    <row r="14" spans="1:6" ht="12.75" customHeight="1">
      <c r="A14" s="1"/>
      <c r="B14" s="1"/>
      <c r="C14" s="1"/>
      <c r="D14" s="1"/>
    </row>
    <row r="15" spans="1:6" ht="20.25" customHeight="1">
      <c r="A15" s="5"/>
      <c r="B15" s="5"/>
      <c r="C15" s="5"/>
      <c r="D15" s="5" t="s">
        <v>285</v>
      </c>
      <c r="E15" s="18"/>
      <c r="F15" s="18"/>
    </row>
    <row r="16" spans="1:6" ht="13.5" customHeight="1">
      <c r="A16" s="2"/>
      <c r="B16" s="2"/>
      <c r="C16" s="2" t="s">
        <v>286</v>
      </c>
      <c r="D16" s="2" t="s">
        <v>287</v>
      </c>
      <c r="E16" s="8"/>
      <c r="F16" s="8"/>
    </row>
    <row r="17" spans="1:6" ht="12.75" customHeight="1">
      <c r="A17" s="1"/>
      <c r="B17" s="1"/>
      <c r="C17" s="35">
        <v>1.25</v>
      </c>
      <c r="D17" s="36" t="s">
        <v>455</v>
      </c>
    </row>
    <row r="18" spans="1:6" ht="12.75" customHeight="1">
      <c r="A18" s="1"/>
      <c r="B18" s="1"/>
      <c r="C18" s="35">
        <v>2</v>
      </c>
      <c r="D18" s="36" t="s">
        <v>456</v>
      </c>
    </row>
    <row r="19" spans="1:6" ht="12.75" customHeight="1">
      <c r="A19" s="1"/>
      <c r="B19" s="1"/>
      <c r="C19" s="12"/>
      <c r="D19" s="1"/>
    </row>
    <row r="20" spans="1:6" ht="12.75" customHeight="1">
      <c r="A20" s="1"/>
      <c r="B20" s="1"/>
      <c r="C20" s="12"/>
      <c r="D20" s="1"/>
    </row>
    <row r="21" spans="1:6" ht="12.75" customHeight="1">
      <c r="A21" s="1"/>
      <c r="B21" s="1"/>
      <c r="C21" s="12"/>
      <c r="D21" s="1"/>
    </row>
    <row r="22" spans="1:6" ht="12.75" customHeight="1">
      <c r="A22" s="1"/>
      <c r="B22" s="1"/>
      <c r="C22" s="12"/>
      <c r="D22" s="1"/>
    </row>
    <row r="23" spans="1:6" ht="12.75" customHeight="1">
      <c r="A23" s="1"/>
      <c r="B23" s="1"/>
      <c r="C23" s="12"/>
      <c r="D23" s="1"/>
    </row>
    <row r="24" spans="1:6" ht="13.5" customHeight="1">
      <c r="A24" s="1"/>
      <c r="B24" s="1"/>
      <c r="C24" s="14"/>
      <c r="D24" s="1"/>
    </row>
    <row r="25" spans="1:6" ht="12.75" customHeight="1">
      <c r="A25" s="1"/>
      <c r="B25" s="1"/>
      <c r="C25" s="15">
        <f>SUM(C17:C24)</f>
        <v>3.25</v>
      </c>
      <c r="D25" s="1" t="s">
        <v>288</v>
      </c>
    </row>
    <row r="26" spans="1:6" ht="12.75" customHeight="1">
      <c r="A26" s="1"/>
      <c r="B26" s="1"/>
      <c r="C26" s="1"/>
      <c r="D26" s="1"/>
    </row>
    <row r="27" spans="1:6" ht="20.25" customHeight="1">
      <c r="A27" s="17"/>
      <c r="B27" s="17"/>
      <c r="C27" s="17"/>
      <c r="D27" s="17" t="s">
        <v>289</v>
      </c>
      <c r="E27" s="18"/>
      <c r="F27" s="18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F27"/>
  <sheetViews>
    <sheetView workbookViewId="0">
      <selection activeCell="C19" sqref="C19"/>
    </sheetView>
  </sheetViews>
  <sheetFormatPr defaultColWidth="17.28515625" defaultRowHeight="15.75" customHeight="1"/>
  <cols>
    <col min="1" max="1" width="6.570312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290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291</v>
      </c>
      <c r="E3" s="18"/>
      <c r="F3" s="18"/>
    </row>
    <row r="4" spans="1:6" ht="13.5" customHeight="1">
      <c r="A4" s="2" t="s">
        <v>292</v>
      </c>
      <c r="B4" s="2" t="s">
        <v>293</v>
      </c>
      <c r="C4" s="2" t="s">
        <v>294</v>
      </c>
      <c r="D4" s="2" t="s">
        <v>295</v>
      </c>
      <c r="E4" s="8"/>
      <c r="F4" s="8"/>
    </row>
    <row r="5" spans="1:6" ht="12.75" customHeight="1">
      <c r="A5" s="28" t="s">
        <v>52</v>
      </c>
      <c r="B5" s="10">
        <v>1.25</v>
      </c>
      <c r="C5" s="15">
        <f>IF(ISBLANK('2-Wk1'!C17),"",'2-Wk1'!C17)</f>
        <v>1.25</v>
      </c>
      <c r="D5" s="1" t="str">
        <f>IF(ISBLANK('2-Wk1'!D17),"",'2-Wk1'!D17)</f>
        <v>Team meeting on Monday</v>
      </c>
    </row>
    <row r="6" spans="1:6" ht="12.75" customHeight="1">
      <c r="A6" s="34" t="s">
        <v>52</v>
      </c>
      <c r="B6" s="12">
        <v>2</v>
      </c>
      <c r="C6" s="15">
        <f>IF(ISBLANK('2-Wk1'!C18),"",'2-Wk1'!C18)</f>
        <v>2</v>
      </c>
      <c r="D6" s="1" t="str">
        <f>IF(ISBLANK('2-Wk1'!D18),"",'2-Wk1'!D18)</f>
        <v>Sponsor meeting on Thursday</v>
      </c>
    </row>
    <row r="7" spans="1:6" ht="12.75" customHeight="1">
      <c r="A7" s="11"/>
      <c r="B7" s="12"/>
      <c r="C7" s="15" t="str">
        <f>IF(ISBLANK('2-Wk1'!C19),"",'2-Wk1'!C19)</f>
        <v/>
      </c>
      <c r="D7" s="1" t="str">
        <f>IF(ISBLANK('2-Wk1'!D19),"",'2-Wk1'!D19)</f>
        <v/>
      </c>
    </row>
    <row r="8" spans="1:6" ht="12.75" customHeight="1">
      <c r="A8" s="11"/>
      <c r="B8" s="12"/>
      <c r="C8" s="15" t="str">
        <f>IF(ISBLANK('2-Wk1'!C20),"",'2-Wk1'!C20)</f>
        <v/>
      </c>
      <c r="D8" s="1" t="str">
        <f>IF(ISBLANK('2-Wk1'!D20),"",'2-Wk1'!D20)</f>
        <v/>
      </c>
    </row>
    <row r="9" spans="1:6" ht="12.75" customHeight="1">
      <c r="A9" s="11"/>
      <c r="B9" s="12"/>
      <c r="C9" s="15" t="str">
        <f>IF(ISBLANK('2-Wk1'!C21),"",'2-Wk1'!C21)</f>
        <v/>
      </c>
      <c r="D9" s="1" t="str">
        <f>IF(ISBLANK('2-Wk1'!D21),"",'2-Wk1'!D21)</f>
        <v/>
      </c>
    </row>
    <row r="10" spans="1:6" ht="12.75" customHeight="1">
      <c r="A10" s="11"/>
      <c r="B10" s="12"/>
      <c r="C10" s="15" t="str">
        <f>IF(ISBLANK('2-Wk1'!C22),"",'2-Wk1'!C22)</f>
        <v/>
      </c>
      <c r="D10" s="1" t="str">
        <f>IF(ISBLANK('2-Wk1'!D22),"",'2-Wk1'!D22)</f>
        <v/>
      </c>
    </row>
    <row r="11" spans="1:6" ht="12.75" customHeight="1">
      <c r="A11" s="11"/>
      <c r="B11" s="12"/>
      <c r="C11" s="15" t="str">
        <f>IF(ISBLANK('2-Wk1'!C23),"",'2-Wk1'!C23)</f>
        <v/>
      </c>
      <c r="D11" s="1" t="str">
        <f>IF(ISBLANK('2-Wk1'!D23),"",'2-Wk1'!D23)</f>
        <v/>
      </c>
    </row>
    <row r="12" spans="1:6" ht="13.5" customHeight="1">
      <c r="A12" s="13"/>
      <c r="B12" s="14"/>
      <c r="C12" s="15" t="str">
        <f>IF(ISBLANK('2-Wk1'!C24),"",'2-Wk1'!C24)</f>
        <v/>
      </c>
      <c r="D12" s="1" t="str">
        <f>IF(ISBLANK('2-Wk1'!D24),"",'2-Wk1'!D24)</f>
        <v/>
      </c>
    </row>
    <row r="13" spans="1:6" ht="12.75" customHeight="1">
      <c r="A13" s="1"/>
      <c r="B13" s="15">
        <f>SUM(B5:B12)</f>
        <v>3.25</v>
      </c>
      <c r="C13" s="15">
        <f>SUM(C5:C12)</f>
        <v>3.25</v>
      </c>
      <c r="D13" s="1" t="s">
        <v>296</v>
      </c>
    </row>
    <row r="14" spans="1:6" ht="12.75" customHeight="1">
      <c r="A14" s="1"/>
      <c r="B14" s="1"/>
      <c r="C14" s="1"/>
      <c r="D14" s="1"/>
    </row>
    <row r="15" spans="1:6" ht="20.25" customHeight="1">
      <c r="A15" s="5"/>
      <c r="B15" s="5"/>
      <c r="C15" s="5"/>
      <c r="D15" s="5" t="s">
        <v>297</v>
      </c>
      <c r="E15" s="18"/>
      <c r="F15" s="18"/>
    </row>
    <row r="16" spans="1:6" ht="13.5" customHeight="1" thickBot="1">
      <c r="A16" s="2"/>
      <c r="B16" s="2"/>
      <c r="C16" s="2" t="s">
        <v>298</v>
      </c>
      <c r="D16" s="2" t="s">
        <v>299</v>
      </c>
      <c r="E16" s="8"/>
      <c r="F16" s="8"/>
    </row>
    <row r="17" spans="1:6" ht="12.75" customHeight="1">
      <c r="A17" s="1"/>
      <c r="B17" s="1"/>
      <c r="C17" s="10">
        <v>3</v>
      </c>
      <c r="D17" s="29" t="s">
        <v>458</v>
      </c>
    </row>
    <row r="18" spans="1:6" ht="12.75" customHeight="1">
      <c r="A18" s="1"/>
      <c r="B18" s="1"/>
      <c r="C18" s="12">
        <v>1.25</v>
      </c>
      <c r="D18" s="37" t="s">
        <v>455</v>
      </c>
    </row>
    <row r="19" spans="1:6" ht="12.75" customHeight="1">
      <c r="A19" s="1"/>
      <c r="B19" s="1"/>
      <c r="C19" s="12">
        <v>2</v>
      </c>
      <c r="D19" s="37" t="s">
        <v>456</v>
      </c>
    </row>
    <row r="20" spans="1:6" ht="12.75" customHeight="1">
      <c r="A20" s="1"/>
      <c r="B20" s="1"/>
      <c r="C20" s="12"/>
      <c r="D20" s="1"/>
    </row>
    <row r="21" spans="1:6" ht="12.75" customHeight="1">
      <c r="A21" s="1"/>
      <c r="B21" s="1"/>
      <c r="C21" s="12"/>
      <c r="D21" s="1"/>
    </row>
    <row r="22" spans="1:6" ht="12.75" customHeight="1">
      <c r="A22" s="1"/>
      <c r="B22" s="1"/>
      <c r="C22" s="12"/>
      <c r="D22" s="1"/>
    </row>
    <row r="23" spans="1:6" ht="12.75" customHeight="1">
      <c r="A23" s="1"/>
      <c r="B23" s="1"/>
      <c r="C23" s="12"/>
      <c r="D23" s="1"/>
    </row>
    <row r="24" spans="1:6" ht="13.5" customHeight="1">
      <c r="A24" s="1"/>
      <c r="B24" s="1"/>
      <c r="C24" s="14"/>
      <c r="D24" s="1"/>
    </row>
    <row r="25" spans="1:6" ht="12.75" customHeight="1">
      <c r="A25" s="1"/>
      <c r="B25" s="1"/>
      <c r="C25" s="15">
        <f>SUM(C17:C24)</f>
        <v>6.25</v>
      </c>
      <c r="D25" s="1" t="s">
        <v>300</v>
      </c>
    </row>
    <row r="26" spans="1:6" ht="12.75" customHeight="1">
      <c r="A26" s="1"/>
      <c r="B26" s="1"/>
      <c r="C26" s="1"/>
      <c r="D26" s="1"/>
    </row>
    <row r="27" spans="1:6" ht="20.25" customHeight="1">
      <c r="A27" s="17"/>
      <c r="B27" s="17"/>
      <c r="C27" s="17"/>
      <c r="D27" s="17" t="s">
        <v>301</v>
      </c>
      <c r="E27" s="18"/>
      <c r="F27" s="1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F27"/>
  <sheetViews>
    <sheetView workbookViewId="0">
      <selection activeCell="C20" sqref="C20"/>
    </sheetView>
  </sheetViews>
  <sheetFormatPr defaultColWidth="17.28515625" defaultRowHeight="15.75" customHeight="1"/>
  <cols>
    <col min="1" max="1" width="6.570312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302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303</v>
      </c>
      <c r="E3" s="18"/>
      <c r="F3" s="18"/>
    </row>
    <row r="4" spans="1:6" ht="13.5" customHeight="1">
      <c r="A4" s="2" t="s">
        <v>304</v>
      </c>
      <c r="B4" s="2" t="s">
        <v>305</v>
      </c>
      <c r="C4" s="2" t="s">
        <v>306</v>
      </c>
      <c r="D4" s="2" t="s">
        <v>307</v>
      </c>
      <c r="E4" s="8"/>
      <c r="F4" s="8"/>
    </row>
    <row r="5" spans="1:6" ht="12.75" customHeight="1">
      <c r="A5" s="28" t="s">
        <v>142</v>
      </c>
      <c r="B5" s="10">
        <v>1</v>
      </c>
      <c r="C5" s="15">
        <f>IF(ISBLANK('2-Wk2'!C17),"",'2-Wk2'!C17)</f>
        <v>3</v>
      </c>
      <c r="D5" s="1" t="str">
        <f>IF(ISBLANK('2-Wk2'!D17),"",'2-Wk2'!D17)</f>
        <v>Continued work on payment models</v>
      </c>
    </row>
    <row r="6" spans="1:6" ht="12.75" customHeight="1">
      <c r="A6" s="34" t="s">
        <v>52</v>
      </c>
      <c r="B6" s="12">
        <v>1.25</v>
      </c>
      <c r="C6" s="15">
        <f>IF(ISBLANK('2-Wk2'!C18),"",'2-Wk2'!C18)</f>
        <v>1.25</v>
      </c>
      <c r="D6" s="1" t="str">
        <f>IF(ISBLANK('2-Wk2'!D18),"",'2-Wk2'!D18)</f>
        <v>Team meeting on Monday</v>
      </c>
    </row>
    <row r="7" spans="1:6" ht="12.75" customHeight="1">
      <c r="A7" s="34" t="s">
        <v>52</v>
      </c>
      <c r="B7" s="12">
        <v>2</v>
      </c>
      <c r="C7" s="15">
        <f>IF(ISBLANK('2-Wk2'!C19),"",'2-Wk2'!C19)</f>
        <v>2</v>
      </c>
      <c r="D7" s="1" t="str">
        <f>IF(ISBLANK('2-Wk2'!D19),"",'2-Wk2'!D19)</f>
        <v>Sponsor meeting on Thursday</v>
      </c>
    </row>
    <row r="8" spans="1:6" ht="12.75" customHeight="1">
      <c r="A8" s="11"/>
      <c r="B8" s="12"/>
      <c r="C8" s="15" t="str">
        <f>IF(ISBLANK('2-Wk2'!C20),"",'2-Wk2'!C20)</f>
        <v/>
      </c>
      <c r="D8" s="1" t="str">
        <f>IF(ISBLANK('2-Wk2'!D20),"",'2-Wk2'!D20)</f>
        <v/>
      </c>
    </row>
    <row r="9" spans="1:6" ht="12.75" customHeight="1">
      <c r="A9" s="11"/>
      <c r="B9" s="12"/>
      <c r="C9" s="15" t="str">
        <f>IF(ISBLANK('2-Wk2'!C21),"",'2-Wk2'!C21)</f>
        <v/>
      </c>
      <c r="D9" s="1" t="str">
        <f>IF(ISBLANK('2-Wk2'!D21),"",'2-Wk2'!D21)</f>
        <v/>
      </c>
    </row>
    <row r="10" spans="1:6" ht="12.75" customHeight="1">
      <c r="A10" s="11"/>
      <c r="B10" s="12"/>
      <c r="C10" s="15" t="str">
        <f>IF(ISBLANK('2-Wk2'!C22),"",'2-Wk2'!C22)</f>
        <v/>
      </c>
      <c r="D10" s="1" t="str">
        <f>IF(ISBLANK('2-Wk2'!D22),"",'2-Wk2'!D22)</f>
        <v/>
      </c>
    </row>
    <row r="11" spans="1:6" ht="12.75" customHeight="1">
      <c r="A11" s="11"/>
      <c r="B11" s="12"/>
      <c r="C11" s="15" t="str">
        <f>IF(ISBLANK('2-Wk2'!C23),"",'2-Wk2'!C23)</f>
        <v/>
      </c>
      <c r="D11" s="1" t="str">
        <f>IF(ISBLANK('2-Wk2'!D23),"",'2-Wk2'!D23)</f>
        <v/>
      </c>
    </row>
    <row r="12" spans="1:6" ht="13.5" customHeight="1">
      <c r="A12" s="13"/>
      <c r="B12" s="14"/>
      <c r="C12" s="15" t="str">
        <f>IF(ISBLANK('2-Wk2'!C24),"",'2-Wk2'!C24)</f>
        <v/>
      </c>
      <c r="D12" s="1" t="str">
        <f>IF(ISBLANK('2-Wk2'!D24),"",'2-Wk2'!D24)</f>
        <v/>
      </c>
    </row>
    <row r="13" spans="1:6" ht="12.75" customHeight="1">
      <c r="A13" s="1"/>
      <c r="B13" s="15">
        <f>SUM(B5:B12)</f>
        <v>4.25</v>
      </c>
      <c r="C13" s="15">
        <f>SUM(C5:C12)</f>
        <v>6.25</v>
      </c>
      <c r="D13" s="1" t="s">
        <v>308</v>
      </c>
    </row>
    <row r="14" spans="1:6" ht="12.75" customHeight="1">
      <c r="A14" s="1"/>
      <c r="B14" s="1"/>
      <c r="C14" s="1"/>
      <c r="D14" s="1"/>
    </row>
    <row r="15" spans="1:6" ht="20.25" customHeight="1">
      <c r="A15" s="5"/>
      <c r="B15" s="5"/>
      <c r="C15" s="5"/>
      <c r="D15" s="5" t="s">
        <v>309</v>
      </c>
      <c r="E15" s="18"/>
      <c r="F15" s="18"/>
    </row>
    <row r="16" spans="1:6" ht="13.5" customHeight="1">
      <c r="A16" s="2"/>
      <c r="B16" s="2"/>
      <c r="C16" s="2" t="s">
        <v>310</v>
      </c>
      <c r="D16" s="2" t="s">
        <v>311</v>
      </c>
      <c r="E16" s="8"/>
      <c r="F16" s="8"/>
    </row>
    <row r="17" spans="1:6" ht="12.75" customHeight="1">
      <c r="A17" s="1"/>
      <c r="B17" s="1"/>
      <c r="C17" s="10">
        <v>2</v>
      </c>
      <c r="D17" s="37" t="s">
        <v>459</v>
      </c>
    </row>
    <row r="18" spans="1:6" ht="12.75" customHeight="1">
      <c r="A18" s="1"/>
      <c r="B18" s="1"/>
      <c r="C18" s="12">
        <v>1.25</v>
      </c>
      <c r="D18" s="37" t="s">
        <v>460</v>
      </c>
    </row>
    <row r="19" spans="1:6" ht="12.75" customHeight="1">
      <c r="A19" s="1"/>
      <c r="B19" s="1"/>
      <c r="C19" s="12">
        <v>2</v>
      </c>
      <c r="D19" s="37" t="s">
        <v>461</v>
      </c>
    </row>
    <row r="20" spans="1:6" ht="12.75" customHeight="1">
      <c r="A20" s="1"/>
      <c r="B20" s="1"/>
      <c r="C20" s="12"/>
      <c r="D20" s="1"/>
    </row>
    <row r="21" spans="1:6" ht="12.75" customHeight="1">
      <c r="A21" s="1"/>
      <c r="B21" s="1"/>
      <c r="C21" s="12"/>
      <c r="D21" s="1"/>
    </row>
    <row r="22" spans="1:6" ht="12.75" customHeight="1">
      <c r="A22" s="1"/>
      <c r="B22" s="1"/>
      <c r="C22" s="12"/>
      <c r="D22" s="1"/>
    </row>
    <row r="23" spans="1:6" ht="12.75" customHeight="1">
      <c r="A23" s="1"/>
      <c r="B23" s="1"/>
      <c r="C23" s="12"/>
      <c r="D23" s="1"/>
    </row>
    <row r="24" spans="1:6" ht="13.5" customHeight="1">
      <c r="A24" s="1"/>
      <c r="B24" s="1"/>
      <c r="C24" s="14"/>
      <c r="D24" s="1"/>
    </row>
    <row r="25" spans="1:6" ht="12.75" customHeight="1">
      <c r="A25" s="1"/>
      <c r="B25" s="1"/>
      <c r="C25" s="15">
        <f>SUM(C17:C24)</f>
        <v>5.25</v>
      </c>
      <c r="D25" s="1" t="s">
        <v>312</v>
      </c>
    </row>
    <row r="26" spans="1:6" ht="12.75" customHeight="1">
      <c r="A26" s="1"/>
      <c r="B26" s="1"/>
      <c r="C26" s="1"/>
      <c r="D26" s="1"/>
    </row>
    <row r="27" spans="1:6" ht="20.25" customHeight="1">
      <c r="A27" s="17"/>
      <c r="B27" s="17"/>
      <c r="C27" s="17"/>
      <c r="D27" s="17" t="s">
        <v>313</v>
      </c>
      <c r="E27" s="18"/>
      <c r="F27" s="1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F27"/>
  <sheetViews>
    <sheetView workbookViewId="0">
      <selection activeCell="D20" sqref="D20"/>
    </sheetView>
  </sheetViews>
  <sheetFormatPr defaultColWidth="17.28515625" defaultRowHeight="15.75" customHeight="1"/>
  <cols>
    <col min="1" max="1" width="6.710937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314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315</v>
      </c>
      <c r="E3" s="18"/>
      <c r="F3" s="18"/>
    </row>
    <row r="4" spans="1:6" ht="13.5" customHeight="1">
      <c r="A4" s="2" t="s">
        <v>316</v>
      </c>
      <c r="B4" s="2" t="s">
        <v>317</v>
      </c>
      <c r="C4" s="2" t="s">
        <v>318</v>
      </c>
      <c r="D4" s="2" t="s">
        <v>319</v>
      </c>
      <c r="E4" s="8"/>
      <c r="F4" s="8"/>
    </row>
    <row r="5" spans="1:6" ht="12.75" customHeight="1">
      <c r="A5" s="28" t="s">
        <v>52</v>
      </c>
      <c r="B5" s="10">
        <v>3</v>
      </c>
      <c r="C5" s="15">
        <f>IF(ISBLANK('2-Wk3'!C17),"",'2-Wk3'!C17)</f>
        <v>2</v>
      </c>
      <c r="D5" s="1" t="str">
        <f>IF(ISBLANK('2-Wk3'!D17),"",'2-Wk3'!D17)</f>
        <v>Fixing JSHint Errors</v>
      </c>
    </row>
    <row r="6" spans="1:6" ht="12.75" customHeight="1">
      <c r="A6" s="34" t="s">
        <v>52</v>
      </c>
      <c r="B6" s="12">
        <v>1.25</v>
      </c>
      <c r="C6" s="15">
        <f>IF(ISBLANK('2-Wk3'!C18),"",'2-Wk3'!C18)</f>
        <v>1.25</v>
      </c>
      <c r="D6" s="1" t="str">
        <f>IF(ISBLANK('2-Wk3'!D18),"",'2-Wk3'!D18)</f>
        <v>Team Meeting Monday</v>
      </c>
    </row>
    <row r="7" spans="1:6" ht="12.75" customHeight="1">
      <c r="A7" s="34" t="s">
        <v>52</v>
      </c>
      <c r="B7" s="12">
        <v>2</v>
      </c>
      <c r="C7" s="15">
        <f>IF(ISBLANK('2-Wk3'!C19),"",'2-Wk3'!C19)</f>
        <v>2</v>
      </c>
      <c r="D7" s="1" t="str">
        <f>IF(ISBLANK('2-Wk3'!D19),"",'2-Wk3'!D19)</f>
        <v>Sponsor Meeting Thursday</v>
      </c>
    </row>
    <row r="8" spans="1:6" ht="12.75" customHeight="1">
      <c r="A8" s="34" t="s">
        <v>52</v>
      </c>
      <c r="B8" s="12">
        <v>2</v>
      </c>
      <c r="C8" s="15">
        <v>2</v>
      </c>
      <c r="D8" s="37" t="s">
        <v>462</v>
      </c>
    </row>
    <row r="9" spans="1:6" ht="12.75" customHeight="1">
      <c r="A9" s="11"/>
      <c r="B9" s="12"/>
      <c r="C9" s="15" t="str">
        <f>IF(ISBLANK('2-Wk3'!C21),"",'2-Wk3'!C21)</f>
        <v/>
      </c>
      <c r="D9" s="1" t="str">
        <f>IF(ISBLANK('2-Wk3'!D21),"",'2-Wk3'!D21)</f>
        <v/>
      </c>
    </row>
    <row r="10" spans="1:6" ht="12.75" customHeight="1">
      <c r="A10" s="11"/>
      <c r="B10" s="12"/>
      <c r="C10" s="15" t="str">
        <f>IF(ISBLANK('2-Wk3'!C22),"",'2-Wk3'!C22)</f>
        <v/>
      </c>
      <c r="D10" s="1" t="str">
        <f>IF(ISBLANK('2-Wk3'!D22),"",'2-Wk3'!D22)</f>
        <v/>
      </c>
    </row>
    <row r="11" spans="1:6" ht="12.75" customHeight="1">
      <c r="A11" s="11"/>
      <c r="B11" s="12"/>
      <c r="C11" s="15" t="str">
        <f>IF(ISBLANK('2-Wk3'!C23),"",'2-Wk3'!C23)</f>
        <v/>
      </c>
      <c r="D11" s="1" t="str">
        <f>IF(ISBLANK('2-Wk3'!D23),"",'2-Wk3'!D23)</f>
        <v/>
      </c>
    </row>
    <row r="12" spans="1:6" ht="13.5" customHeight="1">
      <c r="A12" s="13"/>
      <c r="B12" s="14"/>
      <c r="C12" s="15" t="str">
        <f>IF(ISBLANK('2-Wk3'!C24),"",'2-Wk3'!C24)</f>
        <v/>
      </c>
      <c r="D12" s="1" t="str">
        <f>IF(ISBLANK('2-Wk3'!D24),"",'2-Wk3'!D24)</f>
        <v/>
      </c>
    </row>
    <row r="13" spans="1:6" ht="12.75" customHeight="1">
      <c r="A13" s="1"/>
      <c r="B13" s="15">
        <f>SUM(B5:B12)</f>
        <v>8.25</v>
      </c>
      <c r="C13" s="15">
        <f>SUM(C5:C12)</f>
        <v>7.25</v>
      </c>
      <c r="D13" s="1" t="s">
        <v>320</v>
      </c>
    </row>
    <row r="14" spans="1:6" ht="12.75" customHeight="1">
      <c r="A14" s="1"/>
      <c r="B14" s="1"/>
      <c r="C14" s="1"/>
      <c r="D14" s="1"/>
    </row>
    <row r="15" spans="1:6" ht="20.25" customHeight="1">
      <c r="A15" s="5"/>
      <c r="B15" s="5"/>
      <c r="C15" s="5"/>
      <c r="D15" s="5" t="s">
        <v>321</v>
      </c>
      <c r="E15" s="18"/>
      <c r="F15" s="18"/>
    </row>
    <row r="16" spans="1:6" ht="13.5" customHeight="1">
      <c r="A16" s="2"/>
      <c r="B16" s="2"/>
      <c r="C16" s="2" t="s">
        <v>322</v>
      </c>
      <c r="D16" s="2" t="s">
        <v>323</v>
      </c>
      <c r="E16" s="8"/>
      <c r="F16" s="8"/>
    </row>
    <row r="17" spans="1:6" ht="12.75" customHeight="1">
      <c r="A17" s="1"/>
      <c r="B17" s="1"/>
      <c r="C17" s="10">
        <v>3</v>
      </c>
      <c r="D17" s="37" t="s">
        <v>463</v>
      </c>
    </row>
    <row r="18" spans="1:6" ht="12.75" customHeight="1">
      <c r="A18" s="1"/>
      <c r="B18" s="1"/>
      <c r="C18" s="12">
        <v>1.25</v>
      </c>
      <c r="D18" s="37" t="s">
        <v>464</v>
      </c>
    </row>
    <row r="19" spans="1:6" ht="12.75" customHeight="1">
      <c r="A19" s="1"/>
      <c r="B19" s="1"/>
      <c r="C19" s="12">
        <v>2</v>
      </c>
      <c r="D19" s="37" t="s">
        <v>465</v>
      </c>
    </row>
    <row r="20" spans="1:6" ht="12.75" customHeight="1">
      <c r="A20" s="1"/>
      <c r="B20" s="1"/>
      <c r="C20" s="12">
        <v>2</v>
      </c>
      <c r="D20" s="37" t="s">
        <v>466</v>
      </c>
    </row>
    <row r="21" spans="1:6" ht="12.75" customHeight="1">
      <c r="A21" s="1"/>
      <c r="B21" s="1"/>
      <c r="C21" s="12"/>
      <c r="D21" s="1"/>
    </row>
    <row r="22" spans="1:6" ht="12.75" customHeight="1">
      <c r="A22" s="1"/>
      <c r="B22" s="1"/>
      <c r="C22" s="12"/>
      <c r="D22" s="1"/>
    </row>
    <row r="23" spans="1:6" ht="12.75" customHeight="1">
      <c r="A23" s="1"/>
      <c r="B23" s="1"/>
      <c r="C23" s="12"/>
      <c r="D23" s="1"/>
    </row>
    <row r="24" spans="1:6" ht="13.5" customHeight="1">
      <c r="A24" s="1"/>
      <c r="B24" s="1"/>
      <c r="C24" s="14"/>
      <c r="D24" s="1"/>
    </row>
    <row r="25" spans="1:6" ht="12.75" customHeight="1">
      <c r="A25" s="1"/>
      <c r="B25" s="1"/>
      <c r="C25" s="15">
        <f>SUM(C17:C24)</f>
        <v>8.25</v>
      </c>
      <c r="D25" s="1" t="s">
        <v>324</v>
      </c>
    </row>
    <row r="26" spans="1:6" ht="12.75" customHeight="1">
      <c r="A26" s="1"/>
      <c r="B26" s="1"/>
      <c r="C26" s="1"/>
      <c r="D26" s="1"/>
    </row>
    <row r="27" spans="1:6" ht="20.25" customHeight="1">
      <c r="A27" s="17"/>
      <c r="B27" s="17"/>
      <c r="C27" s="17"/>
      <c r="D27" s="17" t="s">
        <v>325</v>
      </c>
      <c r="E27" s="18"/>
      <c r="F27" s="1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F27"/>
  <sheetViews>
    <sheetView workbookViewId="0">
      <selection activeCell="C22" sqref="C22"/>
    </sheetView>
  </sheetViews>
  <sheetFormatPr defaultColWidth="17.28515625" defaultRowHeight="15.75" customHeight="1"/>
  <cols>
    <col min="1" max="1" width="6.710937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326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327</v>
      </c>
      <c r="E3" s="18"/>
      <c r="F3" s="18"/>
    </row>
    <row r="4" spans="1:6" ht="13.5" customHeight="1">
      <c r="A4" s="2" t="s">
        <v>328</v>
      </c>
      <c r="B4" s="2" t="s">
        <v>329</v>
      </c>
      <c r="C4" s="2" t="s">
        <v>330</v>
      </c>
      <c r="D4" s="2" t="s">
        <v>331</v>
      </c>
      <c r="E4" s="8"/>
      <c r="F4" s="8"/>
    </row>
    <row r="5" spans="1:6" ht="12.75" customHeight="1">
      <c r="A5" s="28" t="s">
        <v>142</v>
      </c>
      <c r="B5" s="10">
        <v>4</v>
      </c>
      <c r="C5" s="15">
        <f>IF(ISBLANK('2-Wk4'!C17),"",'2-Wk4'!C17)</f>
        <v>3</v>
      </c>
      <c r="D5" s="1" t="str">
        <f>IF(ISBLANK('2-Wk4'!D17),"",'2-Wk4'!D17)</f>
        <v>Students Controller Mocha testing</v>
      </c>
    </row>
    <row r="6" spans="1:6" ht="12.75" customHeight="1">
      <c r="A6" s="34" t="s">
        <v>52</v>
      </c>
      <c r="B6" s="12">
        <v>1.25</v>
      </c>
      <c r="C6" s="15">
        <f>IF(ISBLANK('2-Wk4'!C18),"",'2-Wk4'!C18)</f>
        <v>1.25</v>
      </c>
      <c r="D6" s="1" t="str">
        <f>IF(ISBLANK('2-Wk4'!D18),"",'2-Wk4'!D18)</f>
        <v>Team meeting Monday</v>
      </c>
    </row>
    <row r="7" spans="1:6" ht="12.75" customHeight="1">
      <c r="A7" s="34" t="s">
        <v>52</v>
      </c>
      <c r="B7" s="12">
        <v>2</v>
      </c>
      <c r="C7" s="15">
        <f>IF(ISBLANK('2-Wk4'!C19),"",'2-Wk4'!C19)</f>
        <v>2</v>
      </c>
      <c r="D7" s="1" t="str">
        <f>IF(ISBLANK('2-Wk4'!D19),"",'2-Wk4'!D19)</f>
        <v>Sponsor meeting Thursday</v>
      </c>
    </row>
    <row r="8" spans="1:6" ht="12.75" customHeight="1">
      <c r="A8" s="34" t="s">
        <v>52</v>
      </c>
      <c r="B8" s="12">
        <v>3</v>
      </c>
      <c r="C8" s="15">
        <f>IF(ISBLANK('2-Wk4'!C20),"",'2-Wk4'!C20)</f>
        <v>2</v>
      </c>
      <c r="D8" s="1" t="str">
        <f>IF(ISBLANK('2-Wk4'!D20),"",'2-Wk4'!D20)</f>
        <v>Plan out other controller tests</v>
      </c>
    </row>
    <row r="9" spans="1:6" ht="12.75" customHeight="1">
      <c r="A9" s="11"/>
      <c r="B9" s="12"/>
      <c r="C9" s="15" t="str">
        <f>IF(ISBLANK('2-Wk4'!C21),"",'2-Wk4'!C21)</f>
        <v/>
      </c>
      <c r="D9" s="1" t="str">
        <f>IF(ISBLANK('2-Wk4'!D21),"",'2-Wk4'!D21)</f>
        <v/>
      </c>
    </row>
    <row r="10" spans="1:6" ht="12.75" customHeight="1">
      <c r="A10" s="11"/>
      <c r="B10" s="12"/>
      <c r="C10" s="15" t="str">
        <f>IF(ISBLANK('2-Wk4'!C22),"",'2-Wk4'!C22)</f>
        <v/>
      </c>
      <c r="D10" s="1" t="str">
        <f>IF(ISBLANK('2-Wk4'!D22),"",'2-Wk4'!D22)</f>
        <v/>
      </c>
    </row>
    <row r="11" spans="1:6" ht="12.75" customHeight="1">
      <c r="A11" s="11"/>
      <c r="B11" s="12"/>
      <c r="C11" s="15" t="str">
        <f>IF(ISBLANK('2-Wk4'!C23),"",'2-Wk4'!C23)</f>
        <v/>
      </c>
      <c r="D11" s="1" t="str">
        <f>IF(ISBLANK('2-Wk4'!D23),"",'2-Wk4'!D23)</f>
        <v/>
      </c>
    </row>
    <row r="12" spans="1:6" ht="13.5" customHeight="1">
      <c r="A12" s="13"/>
      <c r="B12" s="14"/>
      <c r="C12" s="15" t="str">
        <f>IF(ISBLANK('2-Wk4'!C24),"",'2-Wk4'!C24)</f>
        <v/>
      </c>
      <c r="D12" s="1" t="str">
        <f>IF(ISBLANK('2-Wk4'!D24),"",'2-Wk4'!D24)</f>
        <v/>
      </c>
    </row>
    <row r="13" spans="1:6" ht="12.75" customHeight="1">
      <c r="A13" s="1"/>
      <c r="B13" s="15">
        <f>SUM(B5:B12)</f>
        <v>10.25</v>
      </c>
      <c r="C13" s="15">
        <f>SUM(C5:C12)</f>
        <v>8.25</v>
      </c>
      <c r="D13" s="1" t="s">
        <v>332</v>
      </c>
    </row>
    <row r="14" spans="1:6" ht="12.75" customHeight="1">
      <c r="A14" s="1"/>
      <c r="B14" s="1"/>
      <c r="C14" s="1"/>
      <c r="D14" s="1"/>
    </row>
    <row r="15" spans="1:6" ht="20.25" customHeight="1">
      <c r="A15" s="5"/>
      <c r="B15" s="5"/>
      <c r="C15" s="5"/>
      <c r="D15" s="5" t="s">
        <v>333</v>
      </c>
      <c r="E15" s="18"/>
      <c r="F15" s="18"/>
    </row>
    <row r="16" spans="1:6" ht="13.5" customHeight="1">
      <c r="A16" s="2"/>
      <c r="B16" s="2"/>
      <c r="C16" s="2" t="s">
        <v>334</v>
      </c>
      <c r="D16" s="2" t="s">
        <v>335</v>
      </c>
      <c r="E16" s="8"/>
      <c r="F16" s="8"/>
    </row>
    <row r="17" spans="1:6" ht="12.75" customHeight="1">
      <c r="A17" s="1"/>
      <c r="B17" s="1"/>
      <c r="C17" s="10">
        <v>5</v>
      </c>
      <c r="D17" s="37" t="s">
        <v>467</v>
      </c>
    </row>
    <row r="18" spans="1:6" ht="12.75" customHeight="1">
      <c r="A18" s="1"/>
      <c r="B18" s="1"/>
      <c r="C18" s="12">
        <v>2</v>
      </c>
      <c r="D18" s="37" t="s">
        <v>468</v>
      </c>
    </row>
    <row r="19" spans="1:6" ht="12.75" customHeight="1">
      <c r="A19" s="1"/>
      <c r="B19" s="1"/>
      <c r="C19" s="12">
        <v>1.25</v>
      </c>
      <c r="D19" s="37" t="s">
        <v>464</v>
      </c>
    </row>
    <row r="20" spans="1:6" ht="12.75" customHeight="1">
      <c r="A20" s="1"/>
      <c r="B20" s="1"/>
      <c r="C20" s="12">
        <v>2</v>
      </c>
      <c r="D20" s="37" t="s">
        <v>469</v>
      </c>
    </row>
    <row r="21" spans="1:6" ht="12.75" customHeight="1">
      <c r="A21" s="1"/>
      <c r="B21" s="1"/>
      <c r="C21" s="12">
        <v>10</v>
      </c>
      <c r="D21" s="24" t="s">
        <v>470</v>
      </c>
    </row>
    <row r="22" spans="1:6" ht="12.75" customHeight="1">
      <c r="A22" s="1"/>
      <c r="B22" s="1"/>
      <c r="C22" s="12"/>
      <c r="D22" s="1"/>
    </row>
    <row r="23" spans="1:6" ht="12.75" customHeight="1">
      <c r="A23" s="1"/>
      <c r="B23" s="1"/>
      <c r="C23" s="12"/>
      <c r="D23" s="1"/>
    </row>
    <row r="24" spans="1:6" ht="13.5" customHeight="1">
      <c r="A24" s="1"/>
      <c r="B24" s="1"/>
      <c r="C24" s="14"/>
      <c r="D24" s="1"/>
    </row>
    <row r="25" spans="1:6" ht="12.75" customHeight="1">
      <c r="A25" s="1"/>
      <c r="B25" s="1"/>
      <c r="C25" s="15">
        <f>SUM(C17:C24)</f>
        <v>20.25</v>
      </c>
      <c r="D25" s="1" t="s">
        <v>336</v>
      </c>
    </row>
    <row r="26" spans="1:6" ht="12.75" customHeight="1">
      <c r="A26" s="1"/>
      <c r="B26" s="1"/>
      <c r="C26" s="1"/>
      <c r="D26" s="1"/>
    </row>
    <row r="27" spans="1:6" ht="20.25" customHeight="1">
      <c r="A27" s="17"/>
      <c r="B27" s="17"/>
      <c r="C27" s="17"/>
      <c r="D27" s="17" t="s">
        <v>337</v>
      </c>
      <c r="E27" s="18"/>
      <c r="F27" s="18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F27"/>
  <sheetViews>
    <sheetView workbookViewId="0">
      <selection activeCell="D21" sqref="D21"/>
    </sheetView>
  </sheetViews>
  <sheetFormatPr defaultColWidth="17.28515625" defaultRowHeight="15.75" customHeight="1"/>
  <cols>
    <col min="1" max="1" width="6.570312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338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339</v>
      </c>
      <c r="E3" s="18"/>
      <c r="F3" s="18"/>
    </row>
    <row r="4" spans="1:6" ht="13.5" customHeight="1">
      <c r="A4" s="2" t="s">
        <v>340</v>
      </c>
      <c r="B4" s="2" t="s">
        <v>341</v>
      </c>
      <c r="C4" s="2" t="s">
        <v>342</v>
      </c>
      <c r="D4" s="2" t="s">
        <v>343</v>
      </c>
      <c r="E4" s="8"/>
      <c r="F4" s="8"/>
    </row>
    <row r="5" spans="1:6" ht="12.75" customHeight="1">
      <c r="A5" s="40" t="s">
        <v>52</v>
      </c>
      <c r="B5" s="10">
        <v>4</v>
      </c>
      <c r="C5" s="15">
        <f>IF(ISBLANK('2-Wk5'!C17),"",'2-Wk5'!C17)</f>
        <v>5</v>
      </c>
      <c r="D5" s="1" t="str">
        <f>IF(ISBLANK('2-Wk5'!D17),"",'2-Wk5'!D17)</f>
        <v>More controller tests</v>
      </c>
    </row>
    <row r="6" spans="1:6" ht="12.75" customHeight="1">
      <c r="A6" s="39" t="s">
        <v>52</v>
      </c>
      <c r="B6" s="12">
        <v>3</v>
      </c>
      <c r="C6" s="15">
        <f>IF(ISBLANK('2-Wk5'!C18),"",'2-Wk5'!C18)</f>
        <v>2</v>
      </c>
      <c r="D6" s="1" t="str">
        <f>IF(ISBLANK('2-Wk5'!D18),"",'2-Wk5'!D18)</f>
        <v>Finish students controller test</v>
      </c>
    </row>
    <row r="7" spans="1:6" ht="12.75" customHeight="1">
      <c r="A7" s="39" t="s">
        <v>52</v>
      </c>
      <c r="B7" s="12">
        <v>1.5</v>
      </c>
      <c r="C7" s="15">
        <f>IF(ISBLANK('2-Wk5'!C19),"",'2-Wk5'!C19)</f>
        <v>1.25</v>
      </c>
      <c r="D7" s="1" t="str">
        <f>IF(ISBLANK('2-Wk5'!D19),"",'2-Wk5'!D19)</f>
        <v>Team meeting Monday</v>
      </c>
    </row>
    <row r="8" spans="1:6" ht="12.75" customHeight="1">
      <c r="A8" s="39" t="s">
        <v>52</v>
      </c>
      <c r="B8" s="12">
        <v>2</v>
      </c>
      <c r="C8" s="15">
        <f>IF(ISBLANK('2-Wk5'!C20),"",'2-Wk5'!C20)</f>
        <v>2</v>
      </c>
      <c r="D8" s="1" t="str">
        <f>IF(ISBLANK('2-Wk5'!D20),"",'2-Wk5'!D20)</f>
        <v>Sponsor meething Thursday</v>
      </c>
    </row>
    <row r="9" spans="1:6" ht="12.75" customHeight="1">
      <c r="A9" s="39" t="s">
        <v>142</v>
      </c>
      <c r="B9" s="12">
        <v>0</v>
      </c>
      <c r="C9" s="15">
        <f>IF(ISBLANK('2-Wk5'!C21),"",'2-Wk5'!C21)</f>
        <v>10</v>
      </c>
      <c r="D9" s="1" t="str">
        <f>IF(ISBLANK('2-Wk5'!D21),"",'2-Wk5'!D21)</f>
        <v>Refactoring Program creation to use wizard</v>
      </c>
    </row>
    <row r="10" spans="1:6" ht="12.75" customHeight="1">
      <c r="A10" s="11"/>
      <c r="B10" s="12"/>
      <c r="C10" s="15" t="str">
        <f>IF(ISBLANK('2-Wk5'!C22),"",'2-Wk5'!C22)</f>
        <v/>
      </c>
      <c r="D10" s="1" t="str">
        <f>IF(ISBLANK('2-Wk5'!D22),"",'2-Wk5'!D22)</f>
        <v/>
      </c>
    </row>
    <row r="11" spans="1:6" ht="12.75" customHeight="1">
      <c r="A11" s="11"/>
      <c r="B11" s="12"/>
      <c r="C11" s="15" t="str">
        <f>IF(ISBLANK('2-Wk5'!C23),"",'2-Wk5'!C23)</f>
        <v/>
      </c>
      <c r="D11" s="1" t="str">
        <f>IF(ISBLANK('2-Wk5'!D23),"",'2-Wk5'!D23)</f>
        <v/>
      </c>
    </row>
    <row r="12" spans="1:6" ht="13.5" customHeight="1">
      <c r="A12" s="13"/>
      <c r="B12" s="14"/>
      <c r="C12" s="15" t="str">
        <f>IF(ISBLANK('2-Wk5'!C24),"",'2-Wk5'!C24)</f>
        <v/>
      </c>
      <c r="D12" s="1" t="str">
        <f>IF(ISBLANK('2-Wk5'!D24),"",'2-Wk5'!D24)</f>
        <v/>
      </c>
    </row>
    <row r="13" spans="1:6" ht="12.75" customHeight="1">
      <c r="A13" s="1"/>
      <c r="B13" s="15">
        <f>SUM(B5:B12)</f>
        <v>10.5</v>
      </c>
      <c r="C13" s="15">
        <f>SUM(C5:C12)</f>
        <v>20.25</v>
      </c>
      <c r="D13" s="1" t="s">
        <v>344</v>
      </c>
    </row>
    <row r="14" spans="1:6" ht="12.75" customHeight="1">
      <c r="A14" s="1"/>
      <c r="B14" s="1"/>
      <c r="C14" s="1"/>
      <c r="D14" s="1"/>
    </row>
    <row r="15" spans="1:6" ht="20.25" customHeight="1">
      <c r="A15" s="5"/>
      <c r="B15" s="5"/>
      <c r="C15" s="5"/>
      <c r="D15" s="5" t="s">
        <v>345</v>
      </c>
      <c r="E15" s="18"/>
      <c r="F15" s="18"/>
    </row>
    <row r="16" spans="1:6" ht="13.5" customHeight="1">
      <c r="A16" s="2"/>
      <c r="B16" s="2"/>
      <c r="C16" s="2" t="s">
        <v>346</v>
      </c>
      <c r="D16" s="2" t="s">
        <v>347</v>
      </c>
      <c r="E16" s="8"/>
      <c r="F16" s="8"/>
    </row>
    <row r="17" spans="1:6" ht="12.75" customHeight="1">
      <c r="A17" s="1"/>
      <c r="B17" s="1"/>
      <c r="C17" s="10">
        <v>1.25</v>
      </c>
      <c r="D17" s="1" t="s">
        <v>464</v>
      </c>
    </row>
    <row r="18" spans="1:6" ht="12.75" customHeight="1">
      <c r="A18" s="1"/>
      <c r="B18" s="1"/>
      <c r="C18" s="12">
        <v>2</v>
      </c>
      <c r="D18" s="1" t="s">
        <v>465</v>
      </c>
    </row>
    <row r="19" spans="1:6" ht="12.75" customHeight="1">
      <c r="A19" s="1"/>
      <c r="B19" s="1"/>
      <c r="C19" s="12">
        <v>3</v>
      </c>
      <c r="D19" s="1" t="s">
        <v>487</v>
      </c>
    </row>
    <row r="20" spans="1:6" ht="12.75" customHeight="1">
      <c r="A20" s="1"/>
      <c r="B20" s="1"/>
      <c r="C20" s="12">
        <v>1</v>
      </c>
      <c r="D20" s="1" t="s">
        <v>486</v>
      </c>
    </row>
    <row r="21" spans="1:6" ht="12.75" customHeight="1">
      <c r="A21" s="1"/>
      <c r="B21" s="1"/>
      <c r="C21" s="12">
        <v>1</v>
      </c>
      <c r="D21" s="1" t="s">
        <v>488</v>
      </c>
    </row>
    <row r="22" spans="1:6" ht="12.75" customHeight="1">
      <c r="A22" s="1"/>
      <c r="B22" s="1"/>
      <c r="C22" s="12"/>
      <c r="D22" s="1"/>
    </row>
    <row r="23" spans="1:6" ht="12.75" customHeight="1">
      <c r="A23" s="1"/>
      <c r="B23" s="1"/>
      <c r="C23" s="12"/>
      <c r="D23" s="1"/>
    </row>
    <row r="24" spans="1:6" ht="13.5" customHeight="1">
      <c r="A24" s="1"/>
      <c r="B24" s="1"/>
      <c r="C24" s="14"/>
      <c r="D24" s="1"/>
    </row>
    <row r="25" spans="1:6" ht="12.75" customHeight="1">
      <c r="A25" s="1"/>
      <c r="B25" s="1"/>
      <c r="C25" s="15">
        <f>SUM(C17:C24)</f>
        <v>8.25</v>
      </c>
      <c r="D25" s="1" t="s">
        <v>348</v>
      </c>
    </row>
    <row r="26" spans="1:6" ht="12.75" customHeight="1">
      <c r="A26" s="1"/>
      <c r="B26" s="1"/>
      <c r="C26" s="1"/>
      <c r="D26" s="1"/>
    </row>
    <row r="27" spans="1:6" ht="20.25" customHeight="1">
      <c r="A27" s="17"/>
      <c r="B27" s="17"/>
      <c r="C27" s="17"/>
      <c r="D27" s="17" t="s">
        <v>349</v>
      </c>
      <c r="E27" s="18"/>
      <c r="F27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30"/>
  <sheetViews>
    <sheetView workbookViewId="0"/>
  </sheetViews>
  <sheetFormatPr defaultColWidth="17.28515625" defaultRowHeight="15.75" customHeight="1"/>
  <cols>
    <col min="1" max="3" width="6" customWidth="1"/>
    <col min="4" max="4" width="59.7109375" customWidth="1"/>
    <col min="5" max="6" width="11.42578125" customWidth="1"/>
  </cols>
  <sheetData>
    <row r="1" spans="1:6" ht="20.25" customHeight="1">
      <c r="A1" s="4"/>
      <c r="B1" s="4"/>
      <c r="C1" s="4"/>
      <c r="D1" s="5" t="s">
        <v>17</v>
      </c>
      <c r="E1" s="6"/>
      <c r="F1" s="6"/>
    </row>
    <row r="2" spans="1:6" ht="12.75" customHeight="1">
      <c r="A2" s="7"/>
      <c r="B2" s="7"/>
      <c r="C2" s="7"/>
      <c r="D2" s="7"/>
    </row>
    <row r="3" spans="1:6" ht="20.25" customHeight="1">
      <c r="A3" s="4"/>
      <c r="B3" s="4"/>
      <c r="C3" s="4"/>
      <c r="D3" s="5" t="s">
        <v>18</v>
      </c>
      <c r="E3" s="6"/>
      <c r="F3" s="6"/>
    </row>
    <row r="4" spans="1:6" ht="13.5" customHeight="1">
      <c r="A4" s="2" t="s">
        <v>19</v>
      </c>
      <c r="B4" s="2" t="s">
        <v>20</v>
      </c>
      <c r="C4" s="2" t="s">
        <v>21</v>
      </c>
      <c r="D4" s="2" t="s">
        <v>22</v>
      </c>
      <c r="E4" s="8"/>
      <c r="F4" s="8"/>
    </row>
    <row r="5" spans="1:6" ht="12.75" customHeight="1">
      <c r="A5" s="9" t="s">
        <v>23</v>
      </c>
      <c r="B5" s="10">
        <v>0.5</v>
      </c>
      <c r="C5" s="1"/>
      <c r="D5" s="1" t="s">
        <v>24</v>
      </c>
    </row>
    <row r="6" spans="1:6" ht="12.75" customHeight="1">
      <c r="A6" s="11" t="s">
        <v>25</v>
      </c>
      <c r="B6" s="12">
        <v>1</v>
      </c>
      <c r="C6" s="1"/>
      <c r="D6" s="1" t="s">
        <v>26</v>
      </c>
    </row>
    <row r="7" spans="1:6" ht="12.75" customHeight="1">
      <c r="A7" s="11" t="s">
        <v>27</v>
      </c>
      <c r="B7" s="12">
        <v>1.75</v>
      </c>
      <c r="C7" s="1"/>
      <c r="D7" s="1" t="s">
        <v>28</v>
      </c>
    </row>
    <row r="8" spans="1:6" ht="12.75" customHeight="1">
      <c r="A8" s="11" t="s">
        <v>29</v>
      </c>
      <c r="B8" s="12">
        <v>5.25</v>
      </c>
      <c r="C8" s="1"/>
      <c r="D8" s="1" t="s">
        <v>30</v>
      </c>
    </row>
    <row r="9" spans="1:6" ht="12.75" customHeight="1">
      <c r="A9" s="11" t="s">
        <v>31</v>
      </c>
      <c r="B9" s="12">
        <v>2</v>
      </c>
      <c r="C9" s="1"/>
      <c r="D9" s="1" t="s">
        <v>32</v>
      </c>
    </row>
    <row r="10" spans="1:6" ht="12.75" customHeight="1">
      <c r="A10" s="11"/>
      <c r="B10" s="12"/>
      <c r="C10" s="1"/>
      <c r="D10" s="1"/>
    </row>
    <row r="11" spans="1:6" ht="12.75" customHeight="1">
      <c r="A11" s="11"/>
      <c r="B11" s="12"/>
      <c r="C11" s="1"/>
      <c r="D11" s="1"/>
    </row>
    <row r="12" spans="1:6" ht="13.5" customHeight="1">
      <c r="A12" s="13"/>
      <c r="B12" s="14"/>
      <c r="C12" s="1"/>
      <c r="D12" s="1"/>
    </row>
    <row r="13" spans="1:6" ht="12.75" customHeight="1">
      <c r="A13" s="1"/>
      <c r="B13" s="15">
        <f>SUM(B5:B12)</f>
        <v>10.5</v>
      </c>
      <c r="C13" s="1">
        <f>SUM(C5:C12)</f>
        <v>0</v>
      </c>
      <c r="D13" s="1" t="s">
        <v>33</v>
      </c>
    </row>
    <row r="14" spans="1:6" ht="12.75" customHeight="1">
      <c r="A14" s="1"/>
      <c r="B14" s="1"/>
      <c r="C14" s="1"/>
      <c r="D14" s="1"/>
    </row>
    <row r="15" spans="1:6" ht="20.25" customHeight="1">
      <c r="A15" s="4"/>
      <c r="B15" s="4"/>
      <c r="C15" s="4"/>
      <c r="D15" s="5" t="s">
        <v>34</v>
      </c>
      <c r="E15" s="6"/>
      <c r="F15" s="6"/>
    </row>
    <row r="16" spans="1:6" ht="13.5" customHeight="1">
      <c r="A16" s="2"/>
      <c r="B16" s="2"/>
      <c r="C16" s="2" t="s">
        <v>35</v>
      </c>
      <c r="D16" s="2" t="s">
        <v>36</v>
      </c>
      <c r="E16" s="8"/>
      <c r="F16" s="8"/>
    </row>
    <row r="17" spans="1:6" ht="12.75" customHeight="1">
      <c r="A17" s="1"/>
      <c r="B17" s="1"/>
      <c r="C17" s="10">
        <v>2</v>
      </c>
      <c r="D17" s="1" t="s">
        <v>37</v>
      </c>
    </row>
    <row r="18" spans="1:6" ht="12.75" customHeight="1">
      <c r="A18" s="1"/>
      <c r="B18" s="1"/>
      <c r="C18" s="12">
        <v>2</v>
      </c>
      <c r="D18" s="1" t="s">
        <v>38</v>
      </c>
    </row>
    <row r="19" spans="1:6" ht="12.75" customHeight="1">
      <c r="A19" s="1"/>
      <c r="B19" s="1"/>
      <c r="C19" s="12">
        <v>1</v>
      </c>
      <c r="D19" s="1" t="s">
        <v>39</v>
      </c>
    </row>
    <row r="20" spans="1:6" ht="12.75" customHeight="1">
      <c r="A20" s="1"/>
      <c r="B20" s="1"/>
      <c r="C20" s="12">
        <v>4</v>
      </c>
      <c r="D20" s="1" t="s">
        <v>40</v>
      </c>
    </row>
    <row r="21" spans="1:6" ht="12.75" customHeight="1">
      <c r="A21" s="1"/>
      <c r="B21" s="1"/>
      <c r="C21" s="12">
        <v>2.5</v>
      </c>
      <c r="D21" s="1" t="s">
        <v>41</v>
      </c>
    </row>
    <row r="22" spans="1:6" ht="12.75" customHeight="1">
      <c r="A22" s="1"/>
      <c r="B22" s="1"/>
      <c r="C22" s="12"/>
      <c r="D22" s="1"/>
    </row>
    <row r="23" spans="1:6" ht="12.75" customHeight="1">
      <c r="A23" s="1"/>
      <c r="B23" s="1"/>
      <c r="C23" s="12"/>
      <c r="D23" s="1"/>
    </row>
    <row r="24" spans="1:6" ht="13.5" customHeight="1">
      <c r="A24" s="1"/>
      <c r="B24" s="1"/>
      <c r="C24" s="14"/>
      <c r="D24" s="1"/>
    </row>
    <row r="25" spans="1:6" ht="12.75" customHeight="1">
      <c r="A25" s="1"/>
      <c r="B25" s="1"/>
      <c r="C25" s="15">
        <f>SUM(C17:C24)</f>
        <v>11.5</v>
      </c>
      <c r="D25" s="1" t="s">
        <v>42</v>
      </c>
    </row>
    <row r="26" spans="1:6" ht="12.75" customHeight="1">
      <c r="A26" s="1"/>
      <c r="B26" s="1"/>
      <c r="C26" s="1"/>
      <c r="D26" s="1"/>
    </row>
    <row r="27" spans="1:6" ht="20.25" customHeight="1">
      <c r="A27" s="16"/>
      <c r="B27" s="16"/>
      <c r="C27" s="16"/>
      <c r="D27" s="17" t="s">
        <v>43</v>
      </c>
      <c r="E27" s="6"/>
      <c r="F27" s="6"/>
    </row>
    <row r="28" spans="1:6" ht="12.75" customHeight="1">
      <c r="A28" s="1"/>
      <c r="B28" s="1"/>
      <c r="C28" s="1"/>
      <c r="D28" s="1" t="s">
        <v>44</v>
      </c>
    </row>
    <row r="29" spans="1:6" ht="12.75" customHeight="1">
      <c r="A29" s="1"/>
      <c r="B29" s="1"/>
      <c r="C29" s="1"/>
      <c r="D29" s="1" t="s">
        <v>45</v>
      </c>
    </row>
    <row r="30" spans="1:6" ht="12.75" customHeight="1">
      <c r="A30" s="1"/>
      <c r="B30" s="1"/>
      <c r="C30" s="1"/>
      <c r="D30" s="1" t="s">
        <v>46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F27"/>
  <sheetViews>
    <sheetView workbookViewId="0">
      <selection activeCell="D19" sqref="D19"/>
    </sheetView>
  </sheetViews>
  <sheetFormatPr defaultColWidth="17.28515625" defaultRowHeight="15.75" customHeight="1"/>
  <cols>
    <col min="1" max="1" width="6.570312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350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351</v>
      </c>
      <c r="E3" s="18"/>
      <c r="F3" s="18"/>
    </row>
    <row r="4" spans="1:6" ht="13.5" customHeight="1">
      <c r="A4" s="2" t="s">
        <v>352</v>
      </c>
      <c r="B4" s="2" t="s">
        <v>353</v>
      </c>
      <c r="C4" s="2" t="s">
        <v>354</v>
      </c>
      <c r="D4" s="2" t="s">
        <v>355</v>
      </c>
      <c r="E4" s="8"/>
      <c r="F4" s="8"/>
    </row>
    <row r="5" spans="1:6" ht="12.75" customHeight="1">
      <c r="A5" s="40" t="s">
        <v>52</v>
      </c>
      <c r="B5" s="10">
        <v>1.5</v>
      </c>
      <c r="C5" s="15">
        <f>IF(ISBLANK('2-Wk6'!C17),"",'2-Wk6'!C17)</f>
        <v>1.25</v>
      </c>
      <c r="D5" s="1" t="str">
        <f>IF(ISBLANK('2-Wk6'!D17),"",'2-Wk6'!D17)</f>
        <v>Team meeting Monday</v>
      </c>
    </row>
    <row r="6" spans="1:6" ht="12.75" customHeight="1">
      <c r="A6" s="39" t="s">
        <v>52</v>
      </c>
      <c r="B6" s="12">
        <v>2</v>
      </c>
      <c r="C6" s="15">
        <f>IF(ISBLANK('2-Wk6'!C18),"",'2-Wk6'!C18)</f>
        <v>2</v>
      </c>
      <c r="D6" s="1" t="str">
        <f>IF(ISBLANK('2-Wk6'!D18),"",'2-Wk6'!D18)</f>
        <v>Sponsor meeting Thursday</v>
      </c>
    </row>
    <row r="7" spans="1:6" ht="12.75" customHeight="1">
      <c r="A7" s="39" t="s">
        <v>52</v>
      </c>
      <c r="B7" s="12">
        <v>5</v>
      </c>
      <c r="C7" s="15">
        <f>IF(ISBLANK('2-Wk6'!C19),"",'2-Wk6'!C19)</f>
        <v>3</v>
      </c>
      <c r="D7" s="1" t="str">
        <f>IF(ISBLANK('2-Wk6'!D19),"",'2-Wk6'!D19)</f>
        <v>Finish Controller Tests</v>
      </c>
    </row>
    <row r="8" spans="1:6" ht="12.75" customHeight="1">
      <c r="A8" s="39" t="s">
        <v>52</v>
      </c>
      <c r="B8" s="12">
        <v>1</v>
      </c>
      <c r="C8" s="15">
        <f>IF(ISBLANK('2-Wk6'!C20),"",'2-Wk6'!C20)</f>
        <v>1</v>
      </c>
      <c r="D8" s="1" t="str">
        <f>IF(ISBLANK('2-Wk6'!D20),"",'2-Wk6'!D20)</f>
        <v>Create test feature stories</v>
      </c>
    </row>
    <row r="9" spans="1:6" ht="12.75" customHeight="1">
      <c r="A9" s="39" t="s">
        <v>52</v>
      </c>
      <c r="B9" s="12">
        <v>1</v>
      </c>
      <c r="C9" s="15">
        <f>IF(ISBLANK('2-Wk6'!C21),"",'2-Wk6'!C21)</f>
        <v>1</v>
      </c>
      <c r="D9" s="1" t="str">
        <f>IF(ISBLANK('2-Wk6'!D21),"",'2-Wk6'!D21)</f>
        <v>Calculate Metrics</v>
      </c>
    </row>
    <row r="10" spans="1:6" ht="12.75" customHeight="1">
      <c r="A10" s="11"/>
      <c r="B10" s="12"/>
      <c r="C10" s="15" t="str">
        <f>IF(ISBLANK('2-Wk6'!C22),"",'2-Wk6'!C22)</f>
        <v/>
      </c>
      <c r="D10" s="1" t="str">
        <f>IF(ISBLANK('2-Wk6'!D22),"",'2-Wk6'!D22)</f>
        <v/>
      </c>
    </row>
    <row r="11" spans="1:6" ht="12.75" customHeight="1">
      <c r="A11" s="11"/>
      <c r="B11" s="12"/>
      <c r="C11" s="15" t="str">
        <f>IF(ISBLANK('2-Wk6'!C23),"",'2-Wk6'!C23)</f>
        <v/>
      </c>
      <c r="D11" s="1" t="str">
        <f>IF(ISBLANK('2-Wk6'!D23),"",'2-Wk6'!D23)</f>
        <v/>
      </c>
    </row>
    <row r="12" spans="1:6" ht="13.5" customHeight="1">
      <c r="A12" s="13"/>
      <c r="B12" s="14"/>
      <c r="C12" s="15" t="str">
        <f>IF(ISBLANK('2-Wk6'!C24),"",'2-Wk6'!C24)</f>
        <v/>
      </c>
      <c r="D12" s="1" t="str">
        <f>IF(ISBLANK('2-Wk6'!D24),"",'2-Wk6'!D24)</f>
        <v/>
      </c>
    </row>
    <row r="13" spans="1:6" ht="12.75" customHeight="1">
      <c r="A13" s="1"/>
      <c r="B13" s="15">
        <f>SUM(B5:B12)</f>
        <v>10.5</v>
      </c>
      <c r="C13" s="15">
        <f>SUM(C5:C12)</f>
        <v>8.25</v>
      </c>
      <c r="D13" s="1" t="s">
        <v>356</v>
      </c>
    </row>
    <row r="14" spans="1:6" ht="12.75" customHeight="1">
      <c r="A14" s="1"/>
      <c r="B14" s="1"/>
      <c r="C14" s="1"/>
      <c r="D14" s="1"/>
    </row>
    <row r="15" spans="1:6" ht="20.25" customHeight="1">
      <c r="A15" s="5"/>
      <c r="B15" s="5"/>
      <c r="C15" s="5"/>
      <c r="D15" s="5" t="s">
        <v>357</v>
      </c>
      <c r="E15" s="18"/>
      <c r="F15" s="18"/>
    </row>
    <row r="16" spans="1:6" ht="13.5" customHeight="1">
      <c r="A16" s="2"/>
      <c r="B16" s="2"/>
      <c r="C16" s="2" t="s">
        <v>358</v>
      </c>
      <c r="D16" s="2" t="s">
        <v>359</v>
      </c>
      <c r="E16" s="8"/>
      <c r="F16" s="8"/>
    </row>
    <row r="17" spans="1:6" ht="12.75" customHeight="1">
      <c r="A17" s="1"/>
      <c r="B17" s="1"/>
      <c r="C17" s="10">
        <v>1.25</v>
      </c>
      <c r="D17" s="1" t="s">
        <v>464</v>
      </c>
    </row>
    <row r="18" spans="1:6" ht="12.75" customHeight="1">
      <c r="A18" s="1"/>
      <c r="B18" s="1"/>
      <c r="C18" s="12">
        <v>2</v>
      </c>
      <c r="D18" s="1" t="s">
        <v>465</v>
      </c>
    </row>
    <row r="19" spans="1:6" ht="12.75" customHeight="1">
      <c r="A19" s="1"/>
      <c r="B19" s="1"/>
      <c r="C19" s="12">
        <v>2</v>
      </c>
      <c r="D19" s="1" t="s">
        <v>489</v>
      </c>
    </row>
    <row r="20" spans="1:6" ht="12.75" customHeight="1">
      <c r="A20" s="1"/>
      <c r="B20" s="1"/>
      <c r="C20" s="12"/>
      <c r="D20" s="1"/>
    </row>
    <row r="21" spans="1:6" ht="12.75" customHeight="1">
      <c r="A21" s="1"/>
      <c r="B21" s="1"/>
      <c r="C21" s="12"/>
      <c r="D21" s="1"/>
    </row>
    <row r="22" spans="1:6" ht="12.75" customHeight="1">
      <c r="A22" s="1"/>
      <c r="B22" s="1"/>
      <c r="C22" s="12"/>
      <c r="D22" s="1"/>
    </row>
    <row r="23" spans="1:6" ht="12.75" customHeight="1">
      <c r="A23" s="1"/>
      <c r="B23" s="1"/>
      <c r="C23" s="12"/>
      <c r="D23" s="1"/>
    </row>
    <row r="24" spans="1:6" ht="13.5" customHeight="1">
      <c r="A24" s="1"/>
      <c r="B24" s="1"/>
      <c r="C24" s="14"/>
      <c r="D24" s="1"/>
    </row>
    <row r="25" spans="1:6" ht="12.75" customHeight="1">
      <c r="A25" s="1"/>
      <c r="B25" s="1"/>
      <c r="C25" s="15">
        <f>SUM(C17:C24)</f>
        <v>5.25</v>
      </c>
      <c r="D25" s="1" t="s">
        <v>360</v>
      </c>
    </row>
    <row r="26" spans="1:6" ht="12.75" customHeight="1">
      <c r="A26" s="1"/>
      <c r="B26" s="1"/>
      <c r="C26" s="1"/>
      <c r="D26" s="1"/>
    </row>
    <row r="27" spans="1:6" ht="20.25" customHeight="1">
      <c r="A27" s="17"/>
      <c r="B27" s="17"/>
      <c r="C27" s="17"/>
      <c r="D27" s="17" t="s">
        <v>361</v>
      </c>
      <c r="E27" s="18"/>
      <c r="F27" s="18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F27"/>
  <sheetViews>
    <sheetView workbookViewId="0">
      <selection activeCell="D20" sqref="D20"/>
    </sheetView>
  </sheetViews>
  <sheetFormatPr defaultColWidth="17.28515625" defaultRowHeight="15.75" customHeight="1"/>
  <cols>
    <col min="1" max="1" width="6.710937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362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363</v>
      </c>
      <c r="E3" s="18"/>
      <c r="F3" s="18"/>
    </row>
    <row r="4" spans="1:6" ht="13.5" customHeight="1">
      <c r="A4" s="2" t="s">
        <v>364</v>
      </c>
      <c r="B4" s="2" t="s">
        <v>365</v>
      </c>
      <c r="C4" s="2" t="s">
        <v>366</v>
      </c>
      <c r="D4" s="2" t="s">
        <v>367</v>
      </c>
      <c r="E4" s="8"/>
      <c r="F4" s="8"/>
    </row>
    <row r="5" spans="1:6" ht="12.75" customHeight="1">
      <c r="A5" s="40" t="s">
        <v>52</v>
      </c>
      <c r="B5" s="10">
        <v>1</v>
      </c>
      <c r="C5" s="15">
        <f>IF(ISBLANK('2-Wk7'!C17),"",'2-Wk7'!C17)</f>
        <v>1.25</v>
      </c>
      <c r="D5" s="1" t="str">
        <f>IF(ISBLANK('2-Wk7'!D17),"",'2-Wk7'!D17)</f>
        <v>Team meeting Monday</v>
      </c>
    </row>
    <row r="6" spans="1:6" ht="12.75" customHeight="1">
      <c r="A6" s="39" t="s">
        <v>52</v>
      </c>
      <c r="B6" s="12">
        <v>2</v>
      </c>
      <c r="C6" s="15">
        <f>IF(ISBLANK('2-Wk7'!C18),"",'2-Wk7'!C18)</f>
        <v>2</v>
      </c>
      <c r="D6" s="1" t="str">
        <f>IF(ISBLANK('2-Wk7'!D18),"",'2-Wk7'!D18)</f>
        <v>Sponsor meeting Thursday</v>
      </c>
    </row>
    <row r="7" spans="1:6" ht="12.75" customHeight="1">
      <c r="A7" s="39" t="s">
        <v>52</v>
      </c>
      <c r="B7" s="12">
        <v>3</v>
      </c>
      <c r="C7" s="15">
        <f>IF(ISBLANK('2-Wk7'!C19),"",'2-Wk7'!C19)</f>
        <v>2</v>
      </c>
      <c r="D7" s="1" t="str">
        <f>IF(ISBLANK('2-Wk7'!D19),"",'2-Wk7'!D19)</f>
        <v>Resarch karma for end to end testing</v>
      </c>
    </row>
    <row r="8" spans="1:6" ht="12.75" customHeight="1">
      <c r="A8" s="11"/>
      <c r="B8" s="12"/>
      <c r="C8" s="15" t="str">
        <f>IF(ISBLANK('2-Wk7'!C20),"",'2-Wk7'!C20)</f>
        <v/>
      </c>
      <c r="D8" s="1" t="str">
        <f>IF(ISBLANK('2-Wk7'!D20),"",'2-Wk7'!D20)</f>
        <v/>
      </c>
    </row>
    <row r="9" spans="1:6" ht="12.75" customHeight="1">
      <c r="A9" s="11"/>
      <c r="B9" s="12"/>
      <c r="C9" s="15" t="str">
        <f>IF(ISBLANK('2-Wk7'!C21),"",'2-Wk7'!C21)</f>
        <v/>
      </c>
      <c r="D9" s="1" t="str">
        <f>IF(ISBLANK('2-Wk7'!D21),"",'2-Wk7'!D21)</f>
        <v/>
      </c>
    </row>
    <row r="10" spans="1:6" ht="12.75" customHeight="1">
      <c r="A10" s="11"/>
      <c r="B10" s="12"/>
      <c r="C10" s="15" t="str">
        <f>IF(ISBLANK('2-Wk7'!C22),"",'2-Wk7'!C22)</f>
        <v/>
      </c>
      <c r="D10" s="1" t="str">
        <f>IF(ISBLANK('2-Wk7'!D22),"",'2-Wk7'!D22)</f>
        <v/>
      </c>
    </row>
    <row r="11" spans="1:6" ht="12.75" customHeight="1">
      <c r="A11" s="11"/>
      <c r="B11" s="12"/>
      <c r="C11" s="15" t="str">
        <f>IF(ISBLANK('2-Wk7'!C23),"",'2-Wk7'!C23)</f>
        <v/>
      </c>
      <c r="D11" s="1" t="str">
        <f>IF(ISBLANK('2-Wk7'!D23),"",'2-Wk7'!D23)</f>
        <v/>
      </c>
    </row>
    <row r="12" spans="1:6" ht="13.5" customHeight="1">
      <c r="A12" s="13"/>
      <c r="B12" s="14"/>
      <c r="C12" s="15" t="str">
        <f>IF(ISBLANK('2-Wk7'!C24),"",'2-Wk7'!C24)</f>
        <v/>
      </c>
      <c r="D12" s="1" t="str">
        <f>IF(ISBLANK('2-Wk7'!D24),"",'2-Wk7'!D24)</f>
        <v/>
      </c>
    </row>
    <row r="13" spans="1:6" ht="12.75" customHeight="1">
      <c r="A13" s="1"/>
      <c r="B13" s="15">
        <f>SUM(B5:B12)</f>
        <v>6</v>
      </c>
      <c r="C13" s="15">
        <f>SUM(C5:C12)</f>
        <v>5.25</v>
      </c>
      <c r="D13" s="1" t="s">
        <v>368</v>
      </c>
    </row>
    <row r="14" spans="1:6" ht="12.75" customHeight="1">
      <c r="A14" s="1"/>
      <c r="B14" s="1"/>
      <c r="C14" s="1"/>
      <c r="D14" s="1"/>
    </row>
    <row r="15" spans="1:6" ht="20.25" customHeight="1">
      <c r="A15" s="5"/>
      <c r="B15" s="5"/>
      <c r="C15" s="5"/>
      <c r="D15" s="5" t="s">
        <v>369</v>
      </c>
      <c r="E15" s="18"/>
      <c r="F15" s="18"/>
    </row>
    <row r="16" spans="1:6" ht="13.5" customHeight="1">
      <c r="A16" s="2"/>
      <c r="B16" s="2"/>
      <c r="C16" s="2" t="s">
        <v>370</v>
      </c>
      <c r="D16" s="2" t="s">
        <v>371</v>
      </c>
      <c r="E16" s="8"/>
      <c r="F16" s="8"/>
    </row>
    <row r="17" spans="1:6" ht="12.75" customHeight="1">
      <c r="A17" s="1"/>
      <c r="B17" s="1"/>
      <c r="C17" s="10">
        <v>1.25</v>
      </c>
      <c r="D17" s="1" t="s">
        <v>464</v>
      </c>
    </row>
    <row r="18" spans="1:6" ht="12.75" customHeight="1">
      <c r="A18" s="1"/>
      <c r="B18" s="1"/>
      <c r="C18" s="12">
        <v>2</v>
      </c>
      <c r="D18" s="1" t="s">
        <v>465</v>
      </c>
    </row>
    <row r="19" spans="1:6" ht="12.75" customHeight="1">
      <c r="A19" s="1"/>
      <c r="B19" s="1"/>
      <c r="C19" s="12">
        <v>2</v>
      </c>
      <c r="D19" s="1" t="s">
        <v>490</v>
      </c>
    </row>
    <row r="20" spans="1:6" ht="12.75" customHeight="1">
      <c r="A20" s="1"/>
      <c r="B20" s="1"/>
      <c r="C20" s="12">
        <v>2</v>
      </c>
      <c r="D20" s="1" t="s">
        <v>491</v>
      </c>
    </row>
    <row r="21" spans="1:6" ht="12.75" customHeight="1">
      <c r="A21" s="1"/>
      <c r="B21" s="1"/>
      <c r="C21" s="12"/>
      <c r="D21" s="1"/>
    </row>
    <row r="22" spans="1:6" ht="12.75" customHeight="1">
      <c r="A22" s="1"/>
      <c r="B22" s="1"/>
      <c r="C22" s="12"/>
      <c r="D22" s="1"/>
    </row>
    <row r="23" spans="1:6" ht="12.75" customHeight="1">
      <c r="A23" s="1"/>
      <c r="B23" s="1"/>
      <c r="C23" s="12"/>
      <c r="D23" s="1"/>
    </row>
    <row r="24" spans="1:6" ht="13.5" customHeight="1">
      <c r="A24" s="1"/>
      <c r="B24" s="1"/>
      <c r="C24" s="14"/>
      <c r="D24" s="1"/>
    </row>
    <row r="25" spans="1:6" ht="12.75" customHeight="1">
      <c r="A25" s="1"/>
      <c r="B25" s="1"/>
      <c r="C25" s="15">
        <f>SUM(C17:C24)</f>
        <v>7.25</v>
      </c>
      <c r="D25" s="1" t="s">
        <v>372</v>
      </c>
    </row>
    <row r="26" spans="1:6" ht="12.75" customHeight="1">
      <c r="A26" s="1"/>
      <c r="B26" s="1"/>
      <c r="C26" s="1"/>
      <c r="D26" s="1"/>
    </row>
    <row r="27" spans="1:6" ht="20.25" customHeight="1">
      <c r="A27" s="17"/>
      <c r="B27" s="17"/>
      <c r="C27" s="17"/>
      <c r="D27" s="17" t="s">
        <v>373</v>
      </c>
      <c r="E27" s="18"/>
      <c r="F27" s="18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F27"/>
  <sheetViews>
    <sheetView workbookViewId="0">
      <selection activeCell="D20" sqref="D20"/>
    </sheetView>
  </sheetViews>
  <sheetFormatPr defaultColWidth="17.28515625" defaultRowHeight="15.75" customHeight="1"/>
  <cols>
    <col min="1" max="1" width="6.710937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374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375</v>
      </c>
      <c r="E3" s="18"/>
      <c r="F3" s="18"/>
    </row>
    <row r="4" spans="1:6" ht="13.5" customHeight="1">
      <c r="A4" s="2" t="s">
        <v>376</v>
      </c>
      <c r="B4" s="2" t="s">
        <v>377</v>
      </c>
      <c r="C4" s="2" t="s">
        <v>378</v>
      </c>
      <c r="D4" s="2" t="s">
        <v>379</v>
      </c>
      <c r="E4" s="8"/>
      <c r="F4" s="8"/>
    </row>
    <row r="5" spans="1:6" ht="12.75" customHeight="1">
      <c r="A5" s="40" t="s">
        <v>52</v>
      </c>
      <c r="B5" s="9">
        <v>1.25</v>
      </c>
      <c r="C5" s="15">
        <f>IF(ISBLANK('2-Wk8'!C17),"",'2-Wk8'!C17)</f>
        <v>1.25</v>
      </c>
      <c r="D5" s="1" t="str">
        <f>IF(ISBLANK('2-Wk8'!D17),"",'2-Wk8'!D17)</f>
        <v>Team meeting Monday</v>
      </c>
    </row>
    <row r="6" spans="1:6" ht="12.75" customHeight="1">
      <c r="A6" s="39" t="s">
        <v>52</v>
      </c>
      <c r="B6" s="11">
        <v>2</v>
      </c>
      <c r="C6" s="15">
        <f>IF(ISBLANK('2-Wk8'!C18),"",'2-Wk8'!C18)</f>
        <v>2</v>
      </c>
      <c r="D6" s="1" t="str">
        <f>IF(ISBLANK('2-Wk8'!D18),"",'2-Wk8'!D18)</f>
        <v>Sponsor meeting Thursday</v>
      </c>
    </row>
    <row r="7" spans="1:6" ht="12.75" customHeight="1">
      <c r="A7" s="39" t="s">
        <v>52</v>
      </c>
      <c r="B7" s="11">
        <v>1.5</v>
      </c>
      <c r="C7" s="15">
        <f>IF(ISBLANK('2-Wk8'!C19),"",'2-Wk8'!C19)</f>
        <v>2</v>
      </c>
      <c r="D7" s="1" t="str">
        <f>IF(ISBLANK('2-Wk8'!D19),"",'2-Wk8'!D19)</f>
        <v>Test scenarios for end to end testing</v>
      </c>
    </row>
    <row r="8" spans="1:6" ht="12.75" customHeight="1">
      <c r="A8" s="39" t="s">
        <v>142</v>
      </c>
      <c r="B8" s="11">
        <v>2</v>
      </c>
      <c r="C8" s="15">
        <f>IF(ISBLANK('2-Wk8'!C20),"",'2-Wk8'!C20)</f>
        <v>2</v>
      </c>
      <c r="D8" s="1" t="str">
        <f>IF(ISBLANK('2-Wk8'!D20),"",'2-Wk8'!D20)</f>
        <v>Getting Karma to work</v>
      </c>
    </row>
    <row r="9" spans="1:6" ht="12.75" customHeight="1">
      <c r="A9" s="11"/>
      <c r="B9" s="12"/>
      <c r="C9" s="15" t="str">
        <f>IF(ISBLANK('2-Wk8'!C21),"",'2-Wk8'!C21)</f>
        <v/>
      </c>
      <c r="D9" s="1" t="str">
        <f>IF(ISBLANK('2-Wk8'!D21),"",'2-Wk8'!D21)</f>
        <v/>
      </c>
    </row>
    <row r="10" spans="1:6" ht="12.75" customHeight="1">
      <c r="A10" s="11"/>
      <c r="B10" s="12"/>
      <c r="C10" s="15" t="str">
        <f>IF(ISBLANK('2-Wk8'!C22),"",'2-Wk8'!C22)</f>
        <v/>
      </c>
      <c r="D10" s="1" t="str">
        <f>IF(ISBLANK('2-Wk8'!D22),"",'2-Wk8'!D22)</f>
        <v/>
      </c>
    </row>
    <row r="11" spans="1:6" ht="12.75" customHeight="1">
      <c r="A11" s="11"/>
      <c r="B11" s="12"/>
      <c r="C11" s="15" t="str">
        <f>IF(ISBLANK('2-Wk8'!C23),"",'2-Wk8'!C23)</f>
        <v/>
      </c>
      <c r="D11" s="1" t="str">
        <f>IF(ISBLANK('2-Wk8'!D23),"",'2-Wk8'!D23)</f>
        <v/>
      </c>
    </row>
    <row r="12" spans="1:6" ht="13.5" customHeight="1">
      <c r="A12" s="13"/>
      <c r="B12" s="14"/>
      <c r="C12" s="15" t="str">
        <f>IF(ISBLANK('2-Wk8'!C24),"",'2-Wk8'!C24)</f>
        <v/>
      </c>
      <c r="D12" s="1" t="str">
        <f>IF(ISBLANK('2-Wk8'!D24),"",'2-Wk8'!D24)</f>
        <v/>
      </c>
    </row>
    <row r="13" spans="1:6" ht="12.75" customHeight="1">
      <c r="A13" s="1"/>
      <c r="B13" s="15">
        <f>SUM(B5:B12)</f>
        <v>6.75</v>
      </c>
      <c r="C13" s="15">
        <f>SUM(C5:C12)</f>
        <v>7.25</v>
      </c>
      <c r="D13" s="1" t="s">
        <v>380</v>
      </c>
    </row>
    <row r="14" spans="1:6" ht="12.75" customHeight="1">
      <c r="A14" s="1"/>
      <c r="B14" s="1"/>
      <c r="C14" s="1"/>
      <c r="D14" s="1"/>
    </row>
    <row r="15" spans="1:6" ht="20.25" customHeight="1">
      <c r="A15" s="5"/>
      <c r="B15" s="5"/>
      <c r="C15" s="5"/>
      <c r="D15" s="5" t="s">
        <v>381</v>
      </c>
      <c r="E15" s="18"/>
      <c r="F15" s="18"/>
    </row>
    <row r="16" spans="1:6" ht="13.5" customHeight="1">
      <c r="A16" s="2"/>
      <c r="B16" s="2"/>
      <c r="C16" s="2" t="s">
        <v>382</v>
      </c>
      <c r="D16" s="2" t="s">
        <v>383</v>
      </c>
      <c r="E16" s="8"/>
      <c r="F16" s="8"/>
    </row>
    <row r="17" spans="1:6" ht="12.75" customHeight="1">
      <c r="A17" s="1"/>
      <c r="B17" s="1"/>
      <c r="C17" s="10">
        <v>1.25</v>
      </c>
      <c r="D17" s="1" t="s">
        <v>460</v>
      </c>
    </row>
    <row r="18" spans="1:6" ht="12.75" customHeight="1">
      <c r="A18" s="1"/>
      <c r="B18" s="1"/>
      <c r="C18" s="12">
        <v>2</v>
      </c>
      <c r="D18" s="1" t="s">
        <v>461</v>
      </c>
    </row>
    <row r="19" spans="1:6" ht="12.75" customHeight="1">
      <c r="A19" s="1"/>
      <c r="B19" s="1"/>
      <c r="C19" s="12">
        <v>3</v>
      </c>
      <c r="D19" s="1" t="s">
        <v>492</v>
      </c>
    </row>
    <row r="20" spans="1:6" ht="12.75" customHeight="1">
      <c r="A20" s="1"/>
      <c r="B20" s="1"/>
      <c r="C20" s="12"/>
      <c r="D20" s="1"/>
    </row>
    <row r="21" spans="1:6" ht="12.75" customHeight="1">
      <c r="A21" s="1"/>
      <c r="B21" s="1"/>
      <c r="C21" s="12"/>
      <c r="D21" s="1"/>
    </row>
    <row r="22" spans="1:6" ht="12.75" customHeight="1">
      <c r="A22" s="1"/>
      <c r="B22" s="1"/>
      <c r="C22" s="12"/>
      <c r="D22" s="1"/>
    </row>
    <row r="23" spans="1:6" ht="12.75" customHeight="1">
      <c r="A23" s="1"/>
      <c r="B23" s="1"/>
      <c r="C23" s="12"/>
      <c r="D23" s="1"/>
    </row>
    <row r="24" spans="1:6" ht="13.5" customHeight="1">
      <c r="A24" s="1"/>
      <c r="B24" s="1"/>
      <c r="C24" s="14"/>
      <c r="D24" s="1"/>
    </row>
    <row r="25" spans="1:6" ht="12.75" customHeight="1">
      <c r="A25" s="1"/>
      <c r="B25" s="1"/>
      <c r="C25" s="15">
        <f>SUM(C17:C24)</f>
        <v>6.25</v>
      </c>
      <c r="D25" s="1" t="s">
        <v>384</v>
      </c>
    </row>
    <row r="26" spans="1:6" ht="12.75" customHeight="1">
      <c r="A26" s="1"/>
      <c r="B26" s="1"/>
      <c r="C26" s="1"/>
      <c r="D26" s="1"/>
    </row>
    <row r="27" spans="1:6" ht="20.25" customHeight="1">
      <c r="A27" s="17"/>
      <c r="B27" s="17"/>
      <c r="C27" s="17"/>
      <c r="D27" s="17" t="s">
        <v>385</v>
      </c>
      <c r="E27" s="18"/>
      <c r="F27" s="18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F27"/>
  <sheetViews>
    <sheetView workbookViewId="0">
      <selection activeCell="D20" sqref="D20"/>
    </sheetView>
  </sheetViews>
  <sheetFormatPr defaultColWidth="17.28515625" defaultRowHeight="15.75" customHeight="1"/>
  <cols>
    <col min="1" max="1" width="6.710937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386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387</v>
      </c>
      <c r="E3" s="18"/>
      <c r="F3" s="18"/>
    </row>
    <row r="4" spans="1:6" ht="13.5" customHeight="1">
      <c r="A4" s="2" t="s">
        <v>388</v>
      </c>
      <c r="B4" s="2" t="s">
        <v>389</v>
      </c>
      <c r="C4" s="2" t="s">
        <v>390</v>
      </c>
      <c r="D4" s="2" t="s">
        <v>391</v>
      </c>
      <c r="E4" s="8"/>
      <c r="F4" s="8"/>
    </row>
    <row r="5" spans="1:6" ht="12.75" customHeight="1">
      <c r="A5" s="40" t="s">
        <v>52</v>
      </c>
      <c r="B5" s="10">
        <v>1.25</v>
      </c>
      <c r="C5" s="15">
        <f>IF(ISBLANK('2-Wk9'!C17),"",'2-Wk9'!C17)</f>
        <v>1.25</v>
      </c>
      <c r="D5" s="1" t="str">
        <f>IF(ISBLANK('2-Wk9'!D17),"",'2-Wk9'!D17)</f>
        <v>Team Meeting Monday</v>
      </c>
    </row>
    <row r="6" spans="1:6" ht="12.75" customHeight="1">
      <c r="A6" s="39" t="s">
        <v>52</v>
      </c>
      <c r="B6" s="12">
        <v>2</v>
      </c>
      <c r="C6" s="15">
        <f>IF(ISBLANK('2-Wk9'!C18),"",'2-Wk9'!C18)</f>
        <v>2</v>
      </c>
      <c r="D6" s="1" t="str">
        <f>IF(ISBLANK('2-Wk9'!D18),"",'2-Wk9'!D18)</f>
        <v>Sponsor Meeting Thursday</v>
      </c>
    </row>
    <row r="7" spans="1:6" ht="12.75" customHeight="1">
      <c r="A7" s="39" t="s">
        <v>52</v>
      </c>
      <c r="B7" s="12">
        <v>3</v>
      </c>
      <c r="C7" s="15">
        <f>IF(ISBLANK('2-Wk9'!C19),"",'2-Wk9'!C19)</f>
        <v>3</v>
      </c>
      <c r="D7" s="1" t="str">
        <f>IF(ISBLANK('2-Wk9'!D19),"",'2-Wk9'!D19)</f>
        <v>Learn more about ProtractorJS</v>
      </c>
    </row>
    <row r="8" spans="1:6" ht="12.75" customHeight="1">
      <c r="A8" s="11"/>
      <c r="B8" s="12"/>
      <c r="C8" s="15" t="str">
        <f>IF(ISBLANK('2-Wk9'!C20),"",'2-Wk9'!C20)</f>
        <v/>
      </c>
      <c r="D8" s="1" t="str">
        <f>IF(ISBLANK('2-Wk9'!D20),"",'2-Wk9'!D20)</f>
        <v/>
      </c>
    </row>
    <row r="9" spans="1:6" ht="12.75" customHeight="1">
      <c r="A9" s="11"/>
      <c r="B9" s="12"/>
      <c r="C9" s="15" t="str">
        <f>IF(ISBLANK('2-Wk9'!C21),"",'2-Wk9'!C21)</f>
        <v/>
      </c>
      <c r="D9" s="1" t="str">
        <f>IF(ISBLANK('2-Wk9'!D21),"",'2-Wk9'!D21)</f>
        <v/>
      </c>
    </row>
    <row r="10" spans="1:6" ht="12.75" customHeight="1">
      <c r="A10" s="11"/>
      <c r="B10" s="12"/>
      <c r="C10" s="15" t="str">
        <f>IF(ISBLANK('2-Wk9'!C22),"",'2-Wk9'!C22)</f>
        <v/>
      </c>
      <c r="D10" s="1" t="str">
        <f>IF(ISBLANK('2-Wk9'!D22),"",'2-Wk9'!D22)</f>
        <v/>
      </c>
    </row>
    <row r="11" spans="1:6" ht="12.75" customHeight="1">
      <c r="A11" s="11"/>
      <c r="B11" s="12"/>
      <c r="C11" s="15" t="str">
        <f>IF(ISBLANK('2-Wk9'!C23),"",'2-Wk9'!C23)</f>
        <v/>
      </c>
      <c r="D11" s="1" t="str">
        <f>IF(ISBLANK('2-Wk9'!D23),"",'2-Wk9'!D23)</f>
        <v/>
      </c>
    </row>
    <row r="12" spans="1:6" ht="13.5" customHeight="1">
      <c r="A12" s="13"/>
      <c r="B12" s="14"/>
      <c r="C12" s="15" t="str">
        <f>IF(ISBLANK('2-Wk9'!C24),"",'2-Wk9'!C24)</f>
        <v/>
      </c>
      <c r="D12" s="1" t="str">
        <f>IF(ISBLANK('2-Wk9'!D24),"",'2-Wk9'!D24)</f>
        <v/>
      </c>
    </row>
    <row r="13" spans="1:6" ht="12.75" customHeight="1">
      <c r="A13" s="1"/>
      <c r="B13" s="15">
        <f>SUM(B5:B12)</f>
        <v>6.25</v>
      </c>
      <c r="C13" s="15">
        <f>SUM(C5:C12)</f>
        <v>6.25</v>
      </c>
      <c r="D13" s="1" t="s">
        <v>392</v>
      </c>
    </row>
    <row r="14" spans="1:6" ht="12.75" customHeight="1">
      <c r="A14" s="1"/>
      <c r="B14" s="1"/>
      <c r="C14" s="1"/>
      <c r="D14" s="1"/>
    </row>
    <row r="15" spans="1:6" ht="20.25" customHeight="1">
      <c r="A15" s="5"/>
      <c r="B15" s="5"/>
      <c r="C15" s="5"/>
      <c r="D15" s="5" t="s">
        <v>393</v>
      </c>
      <c r="E15" s="18"/>
      <c r="F15" s="18"/>
    </row>
    <row r="16" spans="1:6" ht="13.5" customHeight="1">
      <c r="A16" s="2"/>
      <c r="B16" s="2"/>
      <c r="C16" s="2" t="s">
        <v>394</v>
      </c>
      <c r="D16" s="2" t="s">
        <v>395</v>
      </c>
      <c r="E16" s="8"/>
      <c r="F16" s="8"/>
    </row>
    <row r="17" spans="1:6" ht="12.75" customHeight="1">
      <c r="A17" s="1"/>
      <c r="B17" s="1"/>
      <c r="C17" s="10">
        <v>1.25</v>
      </c>
      <c r="D17" s="1" t="s">
        <v>460</v>
      </c>
    </row>
    <row r="18" spans="1:6" ht="12.75" customHeight="1">
      <c r="A18" s="1"/>
      <c r="B18" s="1"/>
      <c r="C18" s="12">
        <v>2</v>
      </c>
      <c r="D18" s="1" t="s">
        <v>461</v>
      </c>
    </row>
    <row r="19" spans="1:6" ht="12.75" customHeight="1">
      <c r="A19" s="1"/>
      <c r="B19" s="1"/>
      <c r="C19" s="12">
        <v>4</v>
      </c>
      <c r="D19" s="1" t="s">
        <v>493</v>
      </c>
    </row>
    <row r="20" spans="1:6" ht="12.75" customHeight="1">
      <c r="A20" s="1"/>
      <c r="B20" s="1"/>
      <c r="C20" s="12">
        <v>1</v>
      </c>
      <c r="D20" s="1" t="s">
        <v>494</v>
      </c>
    </row>
    <row r="21" spans="1:6" ht="12.75" customHeight="1">
      <c r="A21" s="1"/>
      <c r="B21" s="1"/>
      <c r="C21" s="12"/>
      <c r="D21" s="1"/>
    </row>
    <row r="22" spans="1:6" ht="12.75" customHeight="1">
      <c r="A22" s="1"/>
      <c r="B22" s="1"/>
      <c r="C22" s="12"/>
      <c r="D22" s="1"/>
    </row>
    <row r="23" spans="1:6" ht="12.75" customHeight="1">
      <c r="A23" s="1"/>
      <c r="B23" s="1"/>
      <c r="C23" s="12"/>
      <c r="D23" s="1"/>
    </row>
    <row r="24" spans="1:6" ht="13.5" customHeight="1">
      <c r="A24" s="1"/>
      <c r="B24" s="1"/>
      <c r="C24" s="14"/>
      <c r="D24" s="1"/>
    </row>
    <row r="25" spans="1:6" ht="12.75" customHeight="1">
      <c r="A25" s="1"/>
      <c r="B25" s="1"/>
      <c r="C25" s="15">
        <f>SUM(C17:C24)</f>
        <v>8.25</v>
      </c>
      <c r="D25" s="1" t="s">
        <v>396</v>
      </c>
    </row>
    <row r="26" spans="1:6" ht="12.75" customHeight="1">
      <c r="A26" s="1"/>
      <c r="B26" s="1"/>
      <c r="C26" s="1"/>
      <c r="D26" s="1"/>
    </row>
    <row r="27" spans="1:6" ht="20.25" customHeight="1">
      <c r="A27" s="17"/>
      <c r="B27" s="17"/>
      <c r="C27" s="17"/>
      <c r="D27" s="17" t="s">
        <v>397</v>
      </c>
      <c r="E27" s="18"/>
      <c r="F27" s="18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6"/>
  <dimension ref="A1:F27"/>
  <sheetViews>
    <sheetView workbookViewId="0">
      <selection activeCell="D20" sqref="D20"/>
    </sheetView>
  </sheetViews>
  <sheetFormatPr defaultColWidth="17.28515625" defaultRowHeight="15.75" customHeight="1"/>
  <cols>
    <col min="1" max="1" width="6.710937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471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18</v>
      </c>
      <c r="E3" s="18"/>
      <c r="F3" s="18"/>
    </row>
    <row r="4" spans="1:6" ht="13.5" customHeight="1" thickBot="1">
      <c r="A4" s="2" t="s">
        <v>19</v>
      </c>
      <c r="B4" s="2" t="s">
        <v>20</v>
      </c>
      <c r="C4" s="2" t="s">
        <v>21</v>
      </c>
      <c r="D4" s="2" t="s">
        <v>22</v>
      </c>
      <c r="E4" s="8"/>
      <c r="F4" s="8"/>
    </row>
    <row r="5" spans="1:6" ht="12.75" customHeight="1">
      <c r="A5" s="40" t="s">
        <v>52</v>
      </c>
      <c r="B5" s="10">
        <v>1.25</v>
      </c>
      <c r="C5" s="15">
        <f>IF(ISBLANK('2-Wk10'!C17),"",'2-Wk10'!C17)</f>
        <v>1.25</v>
      </c>
      <c r="D5" s="1" t="str">
        <f>IF(ISBLANK('2-Wk10'!D17),"",'2-Wk10'!D17)</f>
        <v>Team Meeting Monday</v>
      </c>
    </row>
    <row r="6" spans="1:6" ht="12.75" customHeight="1">
      <c r="A6" s="39" t="s">
        <v>52</v>
      </c>
      <c r="B6" s="12">
        <v>2</v>
      </c>
      <c r="C6" s="15">
        <f>IF(ISBLANK('2-Wk10'!C18),"",'2-Wk10'!C18)</f>
        <v>2</v>
      </c>
      <c r="D6" s="1" t="str">
        <f>IF(ISBLANK('2-Wk10'!D18),"",'2-Wk10'!D18)</f>
        <v>Sponsor Meeting Thursday</v>
      </c>
    </row>
    <row r="7" spans="1:6" ht="12.75" customHeight="1">
      <c r="A7" s="39" t="s">
        <v>142</v>
      </c>
      <c r="B7" s="12">
        <v>3</v>
      </c>
      <c r="C7" s="15">
        <f>IF(ISBLANK('2-Wk10'!C19),"",'2-Wk10'!C19)</f>
        <v>4</v>
      </c>
      <c r="D7" s="1" t="str">
        <f>IF(ISBLANK('2-Wk10'!D19),"",'2-Wk10'!D19)</f>
        <v>Find out how to deal with ng-grid in Protractor</v>
      </c>
    </row>
    <row r="8" spans="1:6" ht="12.75" customHeight="1">
      <c r="A8" s="39" t="s">
        <v>52</v>
      </c>
      <c r="B8" s="12">
        <v>0.75</v>
      </c>
      <c r="C8" s="15">
        <f>IF(ISBLANK('2-Wk10'!C20),"",'2-Wk10'!C20)</f>
        <v>1</v>
      </c>
      <c r="D8" s="1" t="str">
        <f>IF(ISBLANK('2-Wk10'!D20),"",'2-Wk10'!D20)</f>
        <v>Project Poster Section</v>
      </c>
    </row>
    <row r="9" spans="1:6" ht="12.75" customHeight="1">
      <c r="A9" s="11"/>
      <c r="B9" s="12"/>
      <c r="C9" s="15" t="str">
        <f>IF(ISBLANK('2-Wk10'!C21),"",'2-Wk10'!C21)</f>
        <v/>
      </c>
      <c r="D9" s="1" t="str">
        <f>IF(ISBLANK('2-Wk10'!D21),"",'2-Wk10'!D21)</f>
        <v/>
      </c>
    </row>
    <row r="10" spans="1:6" ht="12.75" customHeight="1">
      <c r="A10" s="11"/>
      <c r="B10" s="12"/>
      <c r="C10" s="38" t="str">
        <f>IF(ISBLANK('2-Wk10'!C22),"",'2-Wk10'!C22)</f>
        <v/>
      </c>
      <c r="D10" s="1" t="str">
        <f>IF(ISBLANK('2-Wk10'!D22),"",'2-Wk10'!D22)</f>
        <v/>
      </c>
    </row>
    <row r="11" spans="1:6" ht="12.75" customHeight="1">
      <c r="A11" s="11"/>
      <c r="B11" s="12"/>
      <c r="C11" s="15" t="str">
        <f>IF(ISBLANK('2-Wk10'!C23),"",'2-Wk10'!C23)</f>
        <v/>
      </c>
      <c r="D11" s="1" t="str">
        <f>IF(ISBLANK('2-Wk10'!D23),"",'2-Wk10'!D23)</f>
        <v/>
      </c>
    </row>
    <row r="12" spans="1:6" ht="13.5" customHeight="1" thickBot="1">
      <c r="A12" s="13"/>
      <c r="B12" s="14"/>
      <c r="C12" s="15" t="str">
        <f>IF(ISBLANK('2-Wk10'!C24),"",'2-Wk10'!C24)</f>
        <v/>
      </c>
      <c r="D12" s="1" t="str">
        <f>IF(ISBLANK('2-Wk10'!D24),"",'2-Wk10'!D24)</f>
        <v/>
      </c>
    </row>
    <row r="13" spans="1:6" ht="12.75" customHeight="1">
      <c r="A13" s="1"/>
      <c r="B13" s="15">
        <f>SUM(B5:B12)</f>
        <v>7</v>
      </c>
      <c r="C13" s="15">
        <f>SUM(C5:C12)</f>
        <v>8.25</v>
      </c>
      <c r="D13" s="1" t="s">
        <v>33</v>
      </c>
    </row>
    <row r="14" spans="1:6" ht="12.75" customHeight="1">
      <c r="A14" s="1"/>
      <c r="B14" s="1"/>
      <c r="C14" s="1"/>
      <c r="D14" s="1"/>
    </row>
    <row r="15" spans="1:6" ht="20.25" customHeight="1">
      <c r="A15" s="5"/>
      <c r="B15" s="5"/>
      <c r="C15" s="5"/>
      <c r="D15" s="5" t="s">
        <v>34</v>
      </c>
      <c r="E15" s="18"/>
      <c r="F15" s="18"/>
    </row>
    <row r="16" spans="1:6" ht="13.5" customHeight="1" thickBot="1">
      <c r="A16" s="2"/>
      <c r="B16" s="2"/>
      <c r="C16" s="2" t="s">
        <v>21</v>
      </c>
      <c r="D16" s="2" t="s">
        <v>22</v>
      </c>
      <c r="E16" s="8"/>
      <c r="F16" s="8"/>
    </row>
    <row r="17" spans="1:6" ht="12.75" customHeight="1">
      <c r="A17" s="1"/>
      <c r="B17" s="1"/>
      <c r="C17" s="10">
        <v>1.25</v>
      </c>
      <c r="D17" s="1" t="s">
        <v>460</v>
      </c>
    </row>
    <row r="18" spans="1:6" ht="12.75" customHeight="1">
      <c r="A18" s="1"/>
      <c r="B18" s="1"/>
      <c r="C18" s="12">
        <v>2</v>
      </c>
      <c r="D18" s="1" t="s">
        <v>461</v>
      </c>
    </row>
    <row r="19" spans="1:6" ht="12.75" customHeight="1">
      <c r="A19" s="1"/>
      <c r="B19" s="1"/>
      <c r="C19" s="12">
        <v>3</v>
      </c>
      <c r="D19" s="1" t="s">
        <v>495</v>
      </c>
    </row>
    <row r="20" spans="1:6" ht="12.75" customHeight="1">
      <c r="A20" s="1"/>
      <c r="B20" s="1"/>
      <c r="C20" s="12">
        <v>2</v>
      </c>
      <c r="D20" s="1" t="s">
        <v>496</v>
      </c>
    </row>
    <row r="21" spans="1:6" ht="12.75" customHeight="1">
      <c r="A21" s="1"/>
      <c r="B21" s="1"/>
      <c r="C21" s="12"/>
      <c r="D21" s="1"/>
    </row>
    <row r="22" spans="1:6" ht="12.75" customHeight="1">
      <c r="A22" s="1"/>
      <c r="B22" s="1"/>
      <c r="C22" s="12"/>
      <c r="D22" s="1"/>
    </row>
    <row r="23" spans="1:6" ht="12.75" customHeight="1">
      <c r="A23" s="1"/>
      <c r="B23" s="1"/>
      <c r="C23" s="12"/>
      <c r="D23" s="1"/>
    </row>
    <row r="24" spans="1:6" ht="13.5" customHeight="1" thickBot="1">
      <c r="A24" s="1"/>
      <c r="B24" s="1"/>
      <c r="C24" s="14"/>
      <c r="D24" s="1"/>
    </row>
    <row r="25" spans="1:6" ht="12.75" customHeight="1">
      <c r="A25" s="1"/>
      <c r="B25" s="1"/>
      <c r="C25" s="15">
        <f>SUM(C17:C24)</f>
        <v>8.25</v>
      </c>
      <c r="D25" s="1" t="s">
        <v>33</v>
      </c>
    </row>
    <row r="26" spans="1:6" ht="12.75" customHeight="1">
      <c r="A26" s="1"/>
      <c r="B26" s="1"/>
      <c r="C26" s="1"/>
      <c r="D26" s="1"/>
    </row>
    <row r="27" spans="1:6" ht="20.25" customHeight="1">
      <c r="A27" s="17"/>
      <c r="B27" s="17"/>
      <c r="C27" s="17"/>
      <c r="D27" s="17" t="s">
        <v>43</v>
      </c>
      <c r="E27" s="18"/>
      <c r="F27" s="18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7"/>
  <dimension ref="A1:F27"/>
  <sheetViews>
    <sheetView workbookViewId="0">
      <selection activeCell="B9" sqref="B9"/>
    </sheetView>
  </sheetViews>
  <sheetFormatPr defaultColWidth="17.28515625" defaultRowHeight="15.75" customHeight="1"/>
  <cols>
    <col min="1" max="1" width="6.710937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472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18</v>
      </c>
      <c r="E3" s="18"/>
      <c r="F3" s="18"/>
    </row>
    <row r="4" spans="1:6" ht="13.5" customHeight="1" thickBot="1">
      <c r="A4" s="2" t="s">
        <v>19</v>
      </c>
      <c r="B4" s="2" t="s">
        <v>20</v>
      </c>
      <c r="C4" s="2" t="s">
        <v>21</v>
      </c>
      <c r="D4" s="2" t="s">
        <v>22</v>
      </c>
      <c r="E4" s="8"/>
      <c r="F4" s="8"/>
    </row>
    <row r="5" spans="1:6" ht="12.75" customHeight="1">
      <c r="A5" s="40" t="s">
        <v>52</v>
      </c>
      <c r="B5" s="10">
        <v>2</v>
      </c>
      <c r="C5" s="15">
        <f>IF(ISBLANK('2-Wk11'!C17),"",'2-Wk11'!C17)</f>
        <v>1.25</v>
      </c>
      <c r="D5" s="1" t="str">
        <f>IF(ISBLANK('2-Wk11'!D17),"",'2-Wk11'!D17)</f>
        <v>Team Meeting Monday</v>
      </c>
    </row>
    <row r="6" spans="1:6" ht="12.75" customHeight="1">
      <c r="A6" s="39" t="s">
        <v>52</v>
      </c>
      <c r="B6" s="12">
        <v>3</v>
      </c>
      <c r="C6" s="15">
        <f>IF(ISBLANK('2-Wk11'!C18),"",'2-Wk11'!C18)</f>
        <v>2</v>
      </c>
      <c r="D6" s="1" t="str">
        <f>IF(ISBLANK('2-Wk11'!D18),"",'2-Wk11'!D18)</f>
        <v>Sponsor Meeting Thursday</v>
      </c>
    </row>
    <row r="7" spans="1:6" ht="12.75" customHeight="1">
      <c r="A7" s="39" t="s">
        <v>52</v>
      </c>
      <c r="B7" s="12">
        <v>3</v>
      </c>
      <c r="C7" s="15">
        <f>IF(ISBLANK('2-Wk11'!C19),"",'2-Wk11'!C19)</f>
        <v>3</v>
      </c>
      <c r="D7" s="1" t="str">
        <f>IF(ISBLANK('2-Wk11'!D19),"",'2-Wk11'!D19)</f>
        <v>Work around for ng-grid in Protractor</v>
      </c>
    </row>
    <row r="8" spans="1:6" ht="12.75" customHeight="1">
      <c r="A8" s="39" t="s">
        <v>52</v>
      </c>
      <c r="B8" s="12">
        <v>1</v>
      </c>
      <c r="C8" s="15">
        <f>IF(ISBLANK('2-Wk11'!C20),"",'2-Wk11'!C20)</f>
        <v>2</v>
      </c>
      <c r="D8" s="1" t="str">
        <f>IF(ISBLANK('2-Wk11'!D20),"",'2-Wk11'!D20)</f>
        <v>Finalizing Poster Work</v>
      </c>
    </row>
    <row r="9" spans="1:6" ht="12.75" customHeight="1">
      <c r="A9" s="11"/>
      <c r="B9" s="12"/>
      <c r="C9" s="15" t="str">
        <f>IF(ISBLANK('2-Wk11'!C21),"",'2-Wk11'!C21)</f>
        <v/>
      </c>
      <c r="D9" s="1" t="str">
        <f>IF(ISBLANK('2-Wk11'!D21),"",'2-Wk11'!D21)</f>
        <v/>
      </c>
    </row>
    <row r="10" spans="1:6" ht="12.75" customHeight="1">
      <c r="A10" s="11"/>
      <c r="B10" s="12"/>
      <c r="C10" s="15" t="str">
        <f>IF(ISBLANK('2-Wk11'!C22),"",'2-Wk11'!C22)</f>
        <v/>
      </c>
      <c r="D10" s="1" t="str">
        <f>IF(ISBLANK('2-Wk11'!D22),"",'2-Wk11'!D22)</f>
        <v/>
      </c>
    </row>
    <row r="11" spans="1:6" ht="12.75" customHeight="1">
      <c r="A11" s="11"/>
      <c r="B11" s="12"/>
      <c r="C11" s="15" t="str">
        <f>IF(ISBLANK('2-Wk11'!C23),"",'2-Wk11'!C23)</f>
        <v/>
      </c>
      <c r="D11" s="1" t="str">
        <f>IF(ISBLANK('2-Wk11'!D23),"",'2-Wk11'!D23)</f>
        <v/>
      </c>
    </row>
    <row r="12" spans="1:6" ht="13.5" customHeight="1" thickBot="1">
      <c r="A12" s="13"/>
      <c r="B12" s="14"/>
      <c r="C12" s="15" t="str">
        <f>IF(ISBLANK('2-Wk11'!C24),"",'2-Wk11'!C24)</f>
        <v/>
      </c>
      <c r="D12" s="1" t="str">
        <f>IF(ISBLANK('2-Wk11'!D24),"",'2-Wk11'!D24)</f>
        <v/>
      </c>
    </row>
    <row r="13" spans="1:6" ht="12.75" customHeight="1">
      <c r="A13" s="1"/>
      <c r="B13" s="15">
        <f>SUM(B5:B12)</f>
        <v>9</v>
      </c>
      <c r="C13" s="15">
        <f>SUM(C5:C12)</f>
        <v>8.25</v>
      </c>
      <c r="D13" s="1" t="s">
        <v>33</v>
      </c>
    </row>
    <row r="14" spans="1:6" ht="12.75" customHeight="1">
      <c r="A14" s="1"/>
      <c r="B14" s="1"/>
      <c r="C14" s="1"/>
      <c r="D14" s="1"/>
    </row>
    <row r="15" spans="1:6" ht="20.25" customHeight="1">
      <c r="A15" s="5"/>
      <c r="B15" s="5"/>
      <c r="C15" s="5"/>
      <c r="D15" s="5" t="s">
        <v>34</v>
      </c>
      <c r="E15" s="18"/>
      <c r="F15" s="18"/>
    </row>
    <row r="16" spans="1:6" ht="13.5" customHeight="1" thickBot="1">
      <c r="A16" s="2"/>
      <c r="B16" s="2"/>
      <c r="C16" s="2" t="s">
        <v>21</v>
      </c>
      <c r="D16" s="2" t="s">
        <v>22</v>
      </c>
      <c r="E16" s="8"/>
      <c r="F16" s="8"/>
    </row>
    <row r="17" spans="1:6" ht="12.75" customHeight="1">
      <c r="A17" s="1"/>
      <c r="B17" s="1"/>
      <c r="C17" s="10">
        <v>2</v>
      </c>
      <c r="D17" s="1" t="s">
        <v>497</v>
      </c>
    </row>
    <row r="18" spans="1:6" ht="12.75" customHeight="1">
      <c r="A18" s="1"/>
      <c r="B18" s="1"/>
      <c r="C18" s="12">
        <v>3</v>
      </c>
      <c r="D18" s="1" t="s">
        <v>498</v>
      </c>
    </row>
    <row r="19" spans="1:6" ht="12.75" customHeight="1">
      <c r="A19" s="1"/>
      <c r="B19" s="1"/>
      <c r="C19" s="12">
        <v>2</v>
      </c>
      <c r="D19" s="1" t="s">
        <v>499</v>
      </c>
    </row>
    <row r="20" spans="1:6" ht="12.75" customHeight="1">
      <c r="A20" s="1"/>
      <c r="B20" s="1"/>
      <c r="C20" s="12"/>
      <c r="D20" s="1"/>
    </row>
    <row r="21" spans="1:6" ht="12.75" customHeight="1">
      <c r="A21" s="1"/>
      <c r="B21" s="1"/>
      <c r="C21" s="12"/>
      <c r="D21" s="1"/>
    </row>
    <row r="22" spans="1:6" ht="12.75" customHeight="1">
      <c r="A22" s="1"/>
      <c r="B22" s="1"/>
      <c r="C22" s="12"/>
      <c r="D22" s="1"/>
    </row>
    <row r="23" spans="1:6" ht="12.75" customHeight="1">
      <c r="A23" s="1"/>
      <c r="B23" s="1"/>
      <c r="C23" s="12"/>
      <c r="D23" s="1"/>
    </row>
    <row r="24" spans="1:6" ht="13.5" customHeight="1" thickBot="1">
      <c r="A24" s="1"/>
      <c r="B24" s="1"/>
      <c r="C24" s="14"/>
      <c r="D24" s="1"/>
    </row>
    <row r="25" spans="1:6" ht="12.75" customHeight="1">
      <c r="A25" s="1"/>
      <c r="B25" s="1"/>
      <c r="C25" s="15">
        <f>SUM(C17:C24)</f>
        <v>7</v>
      </c>
      <c r="D25" s="1" t="s">
        <v>33</v>
      </c>
    </row>
    <row r="26" spans="1:6" ht="12.75" customHeight="1">
      <c r="A26" s="1"/>
      <c r="B26" s="1"/>
      <c r="C26" s="1"/>
      <c r="D26" s="1"/>
    </row>
    <row r="27" spans="1:6" ht="20.25" customHeight="1">
      <c r="A27" s="17"/>
      <c r="B27" s="17"/>
      <c r="C27" s="17"/>
      <c r="D27" s="17" t="s">
        <v>43</v>
      </c>
      <c r="E27" s="18"/>
      <c r="F27" s="18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8"/>
  <dimension ref="A1:F27"/>
  <sheetViews>
    <sheetView workbookViewId="0">
      <selection activeCell="D19" sqref="D19"/>
    </sheetView>
  </sheetViews>
  <sheetFormatPr defaultColWidth="17.28515625" defaultRowHeight="15.75" customHeight="1"/>
  <cols>
    <col min="1" max="1" width="6.710937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473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18</v>
      </c>
      <c r="E3" s="18"/>
      <c r="F3" s="18"/>
    </row>
    <row r="4" spans="1:6" ht="13.5" customHeight="1" thickBot="1">
      <c r="A4" s="2" t="s">
        <v>19</v>
      </c>
      <c r="B4" s="2" t="s">
        <v>20</v>
      </c>
      <c r="C4" s="2" t="s">
        <v>21</v>
      </c>
      <c r="D4" s="2" t="s">
        <v>22</v>
      </c>
      <c r="E4" s="8"/>
      <c r="F4" s="8"/>
    </row>
    <row r="5" spans="1:6" ht="12.75" customHeight="1">
      <c r="A5" s="40" t="s">
        <v>52</v>
      </c>
      <c r="B5" s="10">
        <v>2</v>
      </c>
      <c r="C5" s="15">
        <f>IF(ISBLANK('2-Wk12'!C17),"",'2-Wk12'!C17)</f>
        <v>2</v>
      </c>
      <c r="D5" s="1" t="str">
        <f>IF(ISBLANK('2-Wk12'!D17),"",'2-Wk12'!D17)</f>
        <v>Sponsor meeting Monday</v>
      </c>
    </row>
    <row r="6" spans="1:6" ht="12.75" customHeight="1">
      <c r="A6" s="39" t="s">
        <v>142</v>
      </c>
      <c r="B6" s="12">
        <v>3</v>
      </c>
      <c r="C6" s="15">
        <f>IF(ISBLANK('2-Wk12'!C18),"",'2-Wk12'!C18)</f>
        <v>3</v>
      </c>
      <c r="D6" s="1" t="str">
        <f>IF(ISBLANK('2-Wk12'!D18),"",'2-Wk12'!D18)</f>
        <v>Testing registration</v>
      </c>
    </row>
    <row r="7" spans="1:6" ht="12.75" customHeight="1">
      <c r="A7" s="39" t="s">
        <v>52</v>
      </c>
      <c r="B7" s="12">
        <v>2</v>
      </c>
      <c r="C7" s="15">
        <f>IF(ISBLANK('2-Wk12'!C19),"",'2-Wk12'!C19)</f>
        <v>2</v>
      </c>
      <c r="D7" s="1" t="str">
        <f>IF(ISBLANK('2-Wk12'!D19),"",'2-Wk12'!D19)</f>
        <v>Work on presentation slides</v>
      </c>
    </row>
    <row r="8" spans="1:6" ht="12.75" customHeight="1">
      <c r="A8" s="11"/>
      <c r="B8" s="12"/>
      <c r="C8" s="15" t="str">
        <f>IF(ISBLANK('2-Wk12'!C20),"",'2-Wk12'!C20)</f>
        <v/>
      </c>
      <c r="D8" s="1" t="str">
        <f>IF(ISBLANK('2-Wk12'!D20),"",'2-Wk12'!D20)</f>
        <v/>
      </c>
    </row>
    <row r="9" spans="1:6" ht="12.75" customHeight="1">
      <c r="A9" s="11"/>
      <c r="B9" s="12"/>
      <c r="C9" s="15" t="str">
        <f>IF(ISBLANK('2-Wk12'!C21),"",'2-Wk12'!C21)</f>
        <v/>
      </c>
      <c r="D9" s="1" t="str">
        <f>IF(ISBLANK('2-Wk12'!D21),"",'2-Wk12'!D21)</f>
        <v/>
      </c>
    </row>
    <row r="10" spans="1:6" ht="12.75" customHeight="1">
      <c r="A10" s="11"/>
      <c r="B10" s="12"/>
      <c r="C10" s="15" t="str">
        <f>IF(ISBLANK('2-Wk12'!C22),"",'2-Wk12'!C22)</f>
        <v/>
      </c>
      <c r="D10" s="1" t="str">
        <f>IF(ISBLANK('2-Wk12'!D22),"",'2-Wk12'!D22)</f>
        <v/>
      </c>
    </row>
    <row r="11" spans="1:6" ht="12.75" customHeight="1">
      <c r="A11" s="11"/>
      <c r="B11" s="12"/>
      <c r="C11" s="15" t="str">
        <f>IF(ISBLANK('2-Wk12'!C23),"",'2-Wk12'!C23)</f>
        <v/>
      </c>
      <c r="D11" s="1" t="str">
        <f>IF(ISBLANK('2-Wk12'!D23),"",'2-Wk12'!D23)</f>
        <v/>
      </c>
    </row>
    <row r="12" spans="1:6" ht="13.5" customHeight="1" thickBot="1">
      <c r="A12" s="13"/>
      <c r="B12" s="14"/>
      <c r="C12" s="15" t="str">
        <f>IF(ISBLANK('2-Wk12'!C24),"",'2-Wk12'!C24)</f>
        <v/>
      </c>
      <c r="D12" s="1" t="str">
        <f>IF(ISBLANK('2-Wk12'!D24),"",'2-Wk12'!D24)</f>
        <v/>
      </c>
    </row>
    <row r="13" spans="1:6" ht="12.75" customHeight="1">
      <c r="A13" s="1"/>
      <c r="B13" s="15">
        <f>SUM(B5:B12)</f>
        <v>7</v>
      </c>
      <c r="C13" s="15">
        <f>SUM(C5:C12)</f>
        <v>7</v>
      </c>
      <c r="D13" s="1" t="s">
        <v>33</v>
      </c>
    </row>
    <row r="14" spans="1:6" ht="12.75" customHeight="1">
      <c r="A14" s="1"/>
      <c r="B14" s="1"/>
      <c r="C14" s="1"/>
      <c r="D14" s="1"/>
    </row>
    <row r="15" spans="1:6" ht="20.25" customHeight="1">
      <c r="A15" s="5"/>
      <c r="B15" s="5"/>
      <c r="C15" s="5"/>
      <c r="D15" s="5" t="s">
        <v>34</v>
      </c>
      <c r="E15" s="18"/>
      <c r="F15" s="18"/>
    </row>
    <row r="16" spans="1:6" ht="13.5" customHeight="1" thickBot="1">
      <c r="A16" s="2"/>
      <c r="B16" s="2"/>
      <c r="C16" s="2" t="s">
        <v>21</v>
      </c>
      <c r="D16" s="2" t="s">
        <v>22</v>
      </c>
      <c r="E16" s="8"/>
      <c r="F16" s="8"/>
    </row>
    <row r="17" spans="1:6" ht="12.75" customHeight="1">
      <c r="A17" s="1"/>
      <c r="B17" s="1"/>
      <c r="C17" s="10">
        <v>2</v>
      </c>
      <c r="D17" s="1" t="s">
        <v>500</v>
      </c>
    </row>
    <row r="18" spans="1:6" ht="12.75" customHeight="1">
      <c r="A18" s="1"/>
      <c r="B18" s="1"/>
      <c r="C18" s="12">
        <v>3</v>
      </c>
      <c r="D18" s="1" t="s">
        <v>501</v>
      </c>
    </row>
    <row r="19" spans="1:6" ht="12.75" customHeight="1">
      <c r="A19" s="1"/>
      <c r="B19" s="1"/>
      <c r="C19" s="12">
        <v>2</v>
      </c>
      <c r="D19" s="1" t="s">
        <v>502</v>
      </c>
    </row>
    <row r="20" spans="1:6" ht="12.75" customHeight="1">
      <c r="A20" s="1"/>
      <c r="B20" s="1"/>
      <c r="C20" s="12"/>
      <c r="D20" s="1"/>
    </row>
    <row r="21" spans="1:6" ht="12.75" customHeight="1">
      <c r="A21" s="1"/>
      <c r="B21" s="1"/>
      <c r="C21" s="12"/>
      <c r="D21" s="1"/>
    </row>
    <row r="22" spans="1:6" ht="12.75" customHeight="1">
      <c r="A22" s="1"/>
      <c r="B22" s="1"/>
      <c r="C22" s="12"/>
      <c r="D22" s="1"/>
    </row>
    <row r="23" spans="1:6" ht="12.75" customHeight="1">
      <c r="A23" s="1"/>
      <c r="B23" s="1"/>
      <c r="C23" s="12"/>
      <c r="D23" s="1"/>
    </row>
    <row r="24" spans="1:6" ht="13.5" customHeight="1" thickBot="1">
      <c r="A24" s="1"/>
      <c r="B24" s="1"/>
      <c r="C24" s="14"/>
      <c r="D24" s="1"/>
    </row>
    <row r="25" spans="1:6" ht="12.75" customHeight="1">
      <c r="A25" s="1"/>
      <c r="B25" s="1"/>
      <c r="C25" s="15">
        <f>SUM(C17:C24)</f>
        <v>7</v>
      </c>
      <c r="D25" s="1" t="s">
        <v>33</v>
      </c>
    </row>
    <row r="26" spans="1:6" ht="12.75" customHeight="1">
      <c r="A26" s="1"/>
      <c r="B26" s="1"/>
      <c r="C26" s="1"/>
      <c r="D26" s="1"/>
    </row>
    <row r="27" spans="1:6" ht="20.25" customHeight="1">
      <c r="A27" s="17"/>
      <c r="B27" s="17"/>
      <c r="C27" s="17"/>
      <c r="D27" s="17" t="s">
        <v>43</v>
      </c>
      <c r="E27" s="18"/>
      <c r="F27" s="18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9"/>
  <dimension ref="A1:F27"/>
  <sheetViews>
    <sheetView workbookViewId="0">
      <selection activeCell="D18" sqref="D18"/>
    </sheetView>
  </sheetViews>
  <sheetFormatPr defaultColWidth="17.28515625" defaultRowHeight="15.75" customHeight="1"/>
  <cols>
    <col min="1" max="1" width="6.710937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474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18</v>
      </c>
      <c r="E3" s="18"/>
      <c r="F3" s="18"/>
    </row>
    <row r="4" spans="1:6" ht="13.5" customHeight="1" thickBot="1">
      <c r="A4" s="2" t="s">
        <v>19</v>
      </c>
      <c r="B4" s="2" t="s">
        <v>20</v>
      </c>
      <c r="C4" s="2" t="s">
        <v>21</v>
      </c>
      <c r="D4" s="2" t="s">
        <v>22</v>
      </c>
      <c r="E4" s="8"/>
      <c r="F4" s="8"/>
    </row>
    <row r="5" spans="1:6" ht="12.75" customHeight="1">
      <c r="A5" s="40" t="s">
        <v>52</v>
      </c>
      <c r="B5" s="10">
        <v>2</v>
      </c>
      <c r="C5" s="15">
        <f>IF(ISBLANK('2-Wk13'!C17),"",'2-Wk13'!C17)</f>
        <v>2</v>
      </c>
      <c r="D5" s="1" t="str">
        <f>IF(ISBLANK('2-Wk13'!D17),"",'2-Wk13'!D17)</f>
        <v>Dry run presentation</v>
      </c>
    </row>
    <row r="6" spans="1:6" ht="12.75" customHeight="1">
      <c r="A6" s="39" t="s">
        <v>52</v>
      </c>
      <c r="B6" s="12">
        <v>3</v>
      </c>
      <c r="C6" s="15">
        <f>IF(ISBLANK('2-Wk13'!C18),"",'2-Wk13'!C18)</f>
        <v>3</v>
      </c>
      <c r="D6" s="1" t="str">
        <f>IF(ISBLANK('2-Wk13'!D18),"",'2-Wk13'!D18)</f>
        <v>Finalize testing</v>
      </c>
    </row>
    <row r="7" spans="1:6" ht="12.75" customHeight="1">
      <c r="A7" s="39" t="s">
        <v>52</v>
      </c>
      <c r="B7" s="12">
        <v>2</v>
      </c>
      <c r="C7" s="15">
        <f>IF(ISBLANK('2-Wk13'!C19),"",'2-Wk13'!C19)</f>
        <v>2</v>
      </c>
      <c r="D7" s="1" t="str">
        <f>IF(ISBLANK('2-Wk13'!D19),"",'2-Wk13'!D19)</f>
        <v>Final Presentation</v>
      </c>
    </row>
    <row r="8" spans="1:6" ht="12.75" customHeight="1">
      <c r="A8" s="11"/>
      <c r="B8" s="12"/>
      <c r="C8" s="15" t="str">
        <f>IF(ISBLANK('2-Wk13'!C20),"",'2-Wk13'!C20)</f>
        <v/>
      </c>
      <c r="D8" s="1" t="str">
        <f>IF(ISBLANK('2-Wk13'!D20),"",'2-Wk13'!D20)</f>
        <v/>
      </c>
    </row>
    <row r="9" spans="1:6" ht="12.75" customHeight="1">
      <c r="A9" s="11"/>
      <c r="B9" s="12"/>
      <c r="C9" s="15" t="str">
        <f>IF(ISBLANK('2-Wk13'!C21),"",'2-Wk13'!C21)</f>
        <v/>
      </c>
      <c r="D9" s="1" t="str">
        <f>IF(ISBLANK('2-Wk13'!D21),"",'2-Wk13'!D21)</f>
        <v/>
      </c>
    </row>
    <row r="10" spans="1:6" ht="12.75" customHeight="1">
      <c r="A10" s="11"/>
      <c r="B10" s="12"/>
      <c r="C10" s="15" t="str">
        <f>IF(ISBLANK('2-Wk13'!C22),"",'2-Wk13'!C22)</f>
        <v/>
      </c>
      <c r="D10" s="1" t="str">
        <f>IF(ISBLANK('2-Wk13'!D22),"",'2-Wk13'!D22)</f>
        <v/>
      </c>
    </row>
    <row r="11" spans="1:6" ht="12.75" customHeight="1">
      <c r="A11" s="11"/>
      <c r="B11" s="12"/>
      <c r="C11" s="15" t="str">
        <f>IF(ISBLANK('2-Wk13'!C23),"",'2-Wk13'!C23)</f>
        <v/>
      </c>
      <c r="D11" s="1" t="str">
        <f>IF(ISBLANK('2-Wk13'!D23),"",'2-Wk13'!D23)</f>
        <v/>
      </c>
    </row>
    <row r="12" spans="1:6" ht="13.5" customHeight="1" thickBot="1">
      <c r="A12" s="13"/>
      <c r="B12" s="14"/>
      <c r="C12" s="15" t="str">
        <f>IF(ISBLANK('2-Wk13'!C24),"",'2-Wk13'!C24)</f>
        <v/>
      </c>
      <c r="D12" s="1" t="str">
        <f>IF(ISBLANK('2-Wk13'!D24),"",'2-Wk13'!D24)</f>
        <v/>
      </c>
    </row>
    <row r="13" spans="1:6" ht="12.75" customHeight="1">
      <c r="A13" s="1"/>
      <c r="B13" s="15">
        <f>SUM(B5:B12)</f>
        <v>7</v>
      </c>
      <c r="C13" s="15">
        <f>SUM(C5:C12)</f>
        <v>7</v>
      </c>
      <c r="D13" s="1" t="s">
        <v>33</v>
      </c>
    </row>
    <row r="14" spans="1:6" ht="12.75" customHeight="1">
      <c r="A14" s="1"/>
      <c r="B14" s="1"/>
      <c r="C14" s="1"/>
      <c r="D14" s="1"/>
    </row>
    <row r="15" spans="1:6" ht="20.25" customHeight="1">
      <c r="A15" s="5"/>
      <c r="B15" s="5"/>
      <c r="C15" s="5"/>
      <c r="D15" s="5" t="s">
        <v>34</v>
      </c>
      <c r="E15" s="18"/>
      <c r="F15" s="18"/>
    </row>
    <row r="16" spans="1:6" ht="13.5" customHeight="1" thickBot="1">
      <c r="A16" s="2"/>
      <c r="B16" s="2"/>
      <c r="C16" s="2" t="s">
        <v>21</v>
      </c>
      <c r="D16" s="2" t="s">
        <v>22</v>
      </c>
      <c r="E16" s="8"/>
      <c r="F16" s="8"/>
    </row>
    <row r="17" spans="1:6" ht="12.75" customHeight="1">
      <c r="A17" s="1"/>
      <c r="B17" s="1"/>
      <c r="C17" s="10">
        <v>2</v>
      </c>
      <c r="D17" s="1" t="s">
        <v>503</v>
      </c>
    </row>
    <row r="18" spans="1:6" ht="12.75" customHeight="1">
      <c r="A18" s="1"/>
      <c r="B18" s="1"/>
      <c r="C18" s="12">
        <v>2</v>
      </c>
      <c r="D18" s="1" t="s">
        <v>504</v>
      </c>
    </row>
    <row r="19" spans="1:6" ht="12.75" customHeight="1">
      <c r="A19" s="1"/>
      <c r="B19" s="1"/>
      <c r="C19" s="12"/>
      <c r="D19" s="1"/>
    </row>
    <row r="20" spans="1:6" ht="12.75" customHeight="1">
      <c r="A20" s="1"/>
      <c r="B20" s="1"/>
      <c r="C20" s="12"/>
      <c r="D20" s="1"/>
    </row>
    <row r="21" spans="1:6" ht="12.75" customHeight="1">
      <c r="A21" s="1"/>
      <c r="B21" s="1"/>
      <c r="C21" s="12"/>
      <c r="D21" s="1"/>
    </row>
    <row r="22" spans="1:6" ht="12.75" customHeight="1">
      <c r="A22" s="1"/>
      <c r="B22" s="1"/>
      <c r="C22" s="12"/>
      <c r="D22" s="1"/>
    </row>
    <row r="23" spans="1:6" ht="12.75" customHeight="1">
      <c r="A23" s="1"/>
      <c r="B23" s="1"/>
      <c r="C23" s="12"/>
      <c r="D23" s="1"/>
    </row>
    <row r="24" spans="1:6" ht="13.5" customHeight="1" thickBot="1">
      <c r="A24" s="1"/>
      <c r="B24" s="1"/>
      <c r="C24" s="14"/>
      <c r="D24" s="1"/>
    </row>
    <row r="25" spans="1:6" ht="12.75" customHeight="1">
      <c r="A25" s="1"/>
      <c r="B25" s="1"/>
      <c r="C25" s="15">
        <f>SUM(C17:C24)</f>
        <v>4</v>
      </c>
      <c r="D25" s="1" t="s">
        <v>33</v>
      </c>
    </row>
    <row r="26" spans="1:6" ht="12.75" customHeight="1">
      <c r="A26" s="1"/>
      <c r="B26" s="1"/>
      <c r="C26" s="1"/>
      <c r="D26" s="1"/>
    </row>
    <row r="27" spans="1:6" ht="20.25" customHeight="1">
      <c r="A27" s="17"/>
      <c r="B27" s="17"/>
      <c r="C27" s="17"/>
      <c r="D27" s="17" t="s">
        <v>43</v>
      </c>
      <c r="E27" s="18"/>
      <c r="F27" s="18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30"/>
  <dimension ref="A1:F27"/>
  <sheetViews>
    <sheetView workbookViewId="0">
      <selection activeCell="D18" sqref="D18"/>
    </sheetView>
  </sheetViews>
  <sheetFormatPr defaultColWidth="17.28515625" defaultRowHeight="15.75" customHeight="1"/>
  <cols>
    <col min="1" max="1" width="6.710937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475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18</v>
      </c>
      <c r="E3" s="18"/>
      <c r="F3" s="18"/>
    </row>
    <row r="4" spans="1:6" ht="13.5" customHeight="1" thickBot="1">
      <c r="A4" s="2" t="s">
        <v>19</v>
      </c>
      <c r="B4" s="2" t="s">
        <v>20</v>
      </c>
      <c r="C4" s="2" t="s">
        <v>21</v>
      </c>
      <c r="D4" s="2" t="s">
        <v>22</v>
      </c>
      <c r="E4" s="8"/>
      <c r="F4" s="8"/>
    </row>
    <row r="5" spans="1:6" ht="12.75" customHeight="1">
      <c r="A5" s="40" t="s">
        <v>52</v>
      </c>
      <c r="B5" s="10">
        <v>2</v>
      </c>
      <c r="C5" s="15">
        <f>IF(ISBLANK('2-Wk14'!C17),"",'2-Wk14'!C17)</f>
        <v>2</v>
      </c>
      <c r="D5" s="1" t="str">
        <f>IF(ISBLANK('2-Wk14'!D17),"",'2-Wk14'!D17)</f>
        <v>Team Reflection</v>
      </c>
    </row>
    <row r="6" spans="1:6" ht="12.75" customHeight="1">
      <c r="A6" s="39" t="s">
        <v>52</v>
      </c>
      <c r="B6" s="12">
        <v>2</v>
      </c>
      <c r="C6" s="15">
        <f>IF(ISBLANK('2-Wk14'!C18),"",'2-Wk14'!C18)</f>
        <v>2</v>
      </c>
      <c r="D6" s="1" t="str">
        <f>IF(ISBLANK('2-Wk14'!D18),"",'2-Wk14'!D18)</f>
        <v>Team Reflection Meeting</v>
      </c>
    </row>
    <row r="7" spans="1:6" ht="12.75" customHeight="1">
      <c r="A7" s="11"/>
      <c r="B7" s="12"/>
      <c r="C7" s="15" t="str">
        <f>IF(ISBLANK('2-Wk14'!C19),"",'2-Wk14'!C19)</f>
        <v/>
      </c>
      <c r="D7" s="1" t="str">
        <f>IF(ISBLANK('2-Wk14'!D19),"",'2-Wk14'!D19)</f>
        <v/>
      </c>
    </row>
    <row r="8" spans="1:6" ht="12.75" customHeight="1">
      <c r="A8" s="11"/>
      <c r="B8" s="12"/>
      <c r="C8" s="15" t="str">
        <f>IF(ISBLANK('2-Wk14'!C20),"",'2-Wk14'!C20)</f>
        <v/>
      </c>
      <c r="D8" s="1" t="str">
        <f>IF(ISBLANK('2-Wk14'!D20),"",'2-Wk14'!D20)</f>
        <v/>
      </c>
    </row>
    <row r="9" spans="1:6" ht="12.75" customHeight="1">
      <c r="A9" s="11"/>
      <c r="B9" s="12"/>
      <c r="C9" s="15" t="str">
        <f>IF(ISBLANK('2-Wk14'!C21),"",'2-Wk14'!C21)</f>
        <v/>
      </c>
      <c r="D9" s="1" t="str">
        <f>IF(ISBLANK('2-Wk14'!D21),"",'2-Wk14'!D21)</f>
        <v/>
      </c>
    </row>
    <row r="10" spans="1:6" ht="12.75" customHeight="1">
      <c r="A10" s="11"/>
      <c r="B10" s="12"/>
      <c r="C10" s="15" t="str">
        <f>IF(ISBLANK('2-Wk14'!C22),"",'2-Wk14'!C22)</f>
        <v/>
      </c>
      <c r="D10" s="1" t="str">
        <f>IF(ISBLANK('2-Wk14'!D22),"",'2-Wk14'!D22)</f>
        <v/>
      </c>
    </row>
    <row r="11" spans="1:6" ht="12.75" customHeight="1">
      <c r="A11" s="11"/>
      <c r="B11" s="12"/>
      <c r="C11" s="15" t="str">
        <f>IF(ISBLANK('2-Wk14'!C23),"",'2-Wk14'!C23)</f>
        <v/>
      </c>
      <c r="D11" s="1" t="str">
        <f>IF(ISBLANK('2-Wk14'!D23),"",'2-Wk14'!D23)</f>
        <v/>
      </c>
    </row>
    <row r="12" spans="1:6" ht="13.5" customHeight="1" thickBot="1">
      <c r="A12" s="13"/>
      <c r="B12" s="14"/>
      <c r="C12" s="15" t="str">
        <f>IF(ISBLANK('2-Wk14'!C24),"",'2-Wk14'!C24)</f>
        <v/>
      </c>
      <c r="D12" s="1" t="str">
        <f>IF(ISBLANK('2-Wk14'!D24),"",'2-Wk14'!D24)</f>
        <v/>
      </c>
    </row>
    <row r="13" spans="1:6" ht="12.75" customHeight="1">
      <c r="A13" s="1"/>
      <c r="B13" s="15">
        <f>SUM(B5:B12)</f>
        <v>4</v>
      </c>
      <c r="C13" s="15">
        <f>SUM(C5:C12)</f>
        <v>4</v>
      </c>
      <c r="D13" s="1" t="s">
        <v>33</v>
      </c>
    </row>
    <row r="14" spans="1:6" ht="12.75" customHeight="1">
      <c r="A14" s="1"/>
      <c r="B14" s="1"/>
      <c r="C14" s="1"/>
      <c r="D14" s="1"/>
    </row>
    <row r="15" spans="1:6" ht="20.25" customHeight="1">
      <c r="A15" s="5"/>
      <c r="B15" s="5"/>
      <c r="C15" s="5"/>
      <c r="D15" s="5" t="s">
        <v>34</v>
      </c>
      <c r="E15" s="18"/>
      <c r="F15" s="18"/>
    </row>
    <row r="16" spans="1:6" ht="13.5" customHeight="1" thickBot="1">
      <c r="A16" s="2"/>
      <c r="B16" s="2"/>
      <c r="C16" s="2" t="s">
        <v>21</v>
      </c>
      <c r="D16" s="2" t="s">
        <v>22</v>
      </c>
      <c r="E16" s="8"/>
      <c r="F16" s="8"/>
    </row>
    <row r="17" spans="1:6" ht="12.75" customHeight="1">
      <c r="A17" s="1"/>
      <c r="B17" s="1"/>
      <c r="C17" s="10">
        <v>3</v>
      </c>
      <c r="D17" s="1" t="s">
        <v>505</v>
      </c>
    </row>
    <row r="18" spans="1:6" ht="12.75" customHeight="1">
      <c r="A18" s="1"/>
      <c r="B18" s="1"/>
      <c r="C18" s="12">
        <v>1</v>
      </c>
      <c r="D18" s="1" t="s">
        <v>506</v>
      </c>
    </row>
    <row r="19" spans="1:6" ht="12.75" customHeight="1">
      <c r="A19" s="1"/>
      <c r="B19" s="1"/>
      <c r="C19" s="12"/>
      <c r="D19" s="1"/>
    </row>
    <row r="20" spans="1:6" ht="12.75" customHeight="1">
      <c r="A20" s="1"/>
      <c r="B20" s="1"/>
      <c r="C20" s="12"/>
      <c r="D20" s="1"/>
    </row>
    <row r="21" spans="1:6" ht="12.75" customHeight="1">
      <c r="A21" s="1"/>
      <c r="B21" s="1"/>
      <c r="C21" s="12"/>
      <c r="D21" s="1"/>
    </row>
    <row r="22" spans="1:6" ht="12.75" customHeight="1">
      <c r="A22" s="1"/>
      <c r="B22" s="1"/>
      <c r="C22" s="12"/>
      <c r="D22" s="1"/>
    </row>
    <row r="23" spans="1:6" ht="12.75" customHeight="1">
      <c r="A23" s="1"/>
      <c r="B23" s="1"/>
      <c r="C23" s="12"/>
      <c r="D23" s="1"/>
    </row>
    <row r="24" spans="1:6" ht="13.5" customHeight="1" thickBot="1">
      <c r="A24" s="1"/>
      <c r="B24" s="1"/>
      <c r="C24" s="14"/>
      <c r="D24" s="1"/>
    </row>
    <row r="25" spans="1:6" ht="12.75" customHeight="1">
      <c r="A25" s="1"/>
      <c r="B25" s="1"/>
      <c r="C25" s="15">
        <f>SUM(C17:C24)</f>
        <v>4</v>
      </c>
      <c r="D25" s="1" t="s">
        <v>33</v>
      </c>
    </row>
    <row r="26" spans="1:6" ht="12.75" customHeight="1">
      <c r="A26" s="1"/>
      <c r="B26" s="1"/>
      <c r="C26" s="1"/>
      <c r="D26" s="1"/>
    </row>
    <row r="27" spans="1:6" ht="20.25" customHeight="1">
      <c r="A27" s="17"/>
      <c r="B27" s="17"/>
      <c r="C27" s="17"/>
      <c r="D27" s="17" t="s">
        <v>43</v>
      </c>
      <c r="E27" s="18"/>
      <c r="F27" s="18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4"/>
  <dimension ref="A1:F20"/>
  <sheetViews>
    <sheetView tabSelected="1" workbookViewId="0">
      <selection activeCell="C6" sqref="C6"/>
    </sheetView>
  </sheetViews>
  <sheetFormatPr defaultColWidth="17.28515625" defaultRowHeight="15.75" customHeight="1"/>
  <cols>
    <col min="1" max="1" width="6.8554687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398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399</v>
      </c>
      <c r="E3" s="18"/>
      <c r="F3" s="18"/>
    </row>
    <row r="4" spans="1:6" ht="13.5" customHeight="1">
      <c r="A4" s="2" t="s">
        <v>400</v>
      </c>
      <c r="B4" s="2" t="s">
        <v>401</v>
      </c>
      <c r="C4" s="2" t="s">
        <v>402</v>
      </c>
      <c r="D4" s="2" t="s">
        <v>403</v>
      </c>
      <c r="E4" s="8"/>
      <c r="F4" s="8"/>
    </row>
    <row r="5" spans="1:6" ht="12.75" customHeight="1">
      <c r="A5" s="40" t="s">
        <v>52</v>
      </c>
      <c r="B5" s="10">
        <v>3</v>
      </c>
      <c r="C5" s="15">
        <f>IF(ISBLANK('2-Wk15'!C17),"",'2-Wk15'!C17)</f>
        <v>3</v>
      </c>
      <c r="D5" s="1" t="str">
        <f>IF(ISBLANK('2-Wk15'!D17),"",'2-Wk15'!D17)</f>
        <v>Technical Report</v>
      </c>
    </row>
    <row r="6" spans="1:6" ht="12.75" customHeight="1">
      <c r="A6" s="39" t="s">
        <v>52</v>
      </c>
      <c r="B6" s="12">
        <v>1</v>
      </c>
      <c r="C6" s="15">
        <f>IF(ISBLANK('2-Wk15'!C18),"",'2-Wk15'!C18)</f>
        <v>1</v>
      </c>
      <c r="D6" s="1" t="str">
        <f>IF(ISBLANK('2-Wk15'!D18),"",'2-Wk15'!D18)</f>
        <v>Finalize deliverables</v>
      </c>
    </row>
    <row r="7" spans="1:6" ht="12.75" customHeight="1">
      <c r="A7" s="11"/>
      <c r="B7" s="12"/>
      <c r="C7" s="15" t="str">
        <f>IF(ISBLANK('2-Wk15'!C19),"",'2-Wk15'!C19)</f>
        <v/>
      </c>
      <c r="D7" s="1" t="str">
        <f>IF(ISBLANK('2-Wk15'!D19),"",'2-Wk15'!D19)</f>
        <v/>
      </c>
    </row>
    <row r="8" spans="1:6" ht="12.75" customHeight="1">
      <c r="A8" s="11"/>
      <c r="B8" s="12"/>
      <c r="C8" s="15" t="str">
        <f>IF(ISBLANK('2-Wk15'!C20),"",'2-Wk15'!C20)</f>
        <v/>
      </c>
      <c r="D8" s="1" t="str">
        <f>IF(ISBLANK('2-Wk15'!D20),"",'2-Wk15'!D20)</f>
        <v/>
      </c>
    </row>
    <row r="9" spans="1:6" ht="12.75" customHeight="1">
      <c r="A9" s="11"/>
      <c r="B9" s="12"/>
      <c r="C9" s="15" t="str">
        <f>IF(ISBLANK('2-Wk15'!C21),"",'2-Wk15'!C21)</f>
        <v/>
      </c>
      <c r="D9" s="1" t="str">
        <f>IF(ISBLANK('2-Wk15'!D21),"",'2-Wk15'!D21)</f>
        <v/>
      </c>
    </row>
    <row r="10" spans="1:6" ht="12.75" customHeight="1">
      <c r="A10" s="11"/>
      <c r="B10" s="12"/>
      <c r="C10" s="15" t="str">
        <f>IF(ISBLANK('2-Wk15'!C22),"",'2-Wk15'!C22)</f>
        <v/>
      </c>
      <c r="D10" s="1" t="str">
        <f>IF(ISBLANK('2-Wk15'!D22),"",'2-Wk15'!D22)</f>
        <v/>
      </c>
    </row>
    <row r="11" spans="1:6" ht="12.75" customHeight="1">
      <c r="A11" s="11"/>
      <c r="B11" s="12"/>
      <c r="C11" s="15" t="str">
        <f>IF(ISBLANK('2-Wk15'!C23),"",'2-Wk15'!C23)</f>
        <v/>
      </c>
      <c r="D11" s="1" t="str">
        <f>IF(ISBLANK('2-Wk15'!D23),"",'2-Wk15'!D23)</f>
        <v/>
      </c>
    </row>
    <row r="12" spans="1:6" ht="13.5" customHeight="1">
      <c r="A12" s="13"/>
      <c r="B12" s="14"/>
      <c r="C12" s="15" t="str">
        <f>IF(ISBLANK('2-Wk15'!C24),"",'2-Wk15'!C24)</f>
        <v/>
      </c>
      <c r="D12" s="1" t="str">
        <f>IF(ISBLANK('2-Wk15'!D24),"",'2-Wk15'!D24)</f>
        <v/>
      </c>
    </row>
    <row r="13" spans="1:6" ht="12.75" customHeight="1">
      <c r="A13" s="1"/>
      <c r="B13" s="15">
        <f>SUM(B5:B12)</f>
        <v>4</v>
      </c>
      <c r="C13" s="15">
        <f>SUM(C5:C12)</f>
        <v>4</v>
      </c>
      <c r="D13" s="1" t="s">
        <v>404</v>
      </c>
    </row>
    <row r="14" spans="1:6" ht="12.75" customHeight="1">
      <c r="A14" s="1"/>
      <c r="B14" s="1"/>
      <c r="C14" s="1"/>
      <c r="D14" s="1"/>
    </row>
    <row r="15" spans="1:6" ht="20.25" customHeight="1">
      <c r="A15" s="17"/>
      <c r="B15" s="17"/>
      <c r="C15" s="17"/>
      <c r="D15" s="17" t="s">
        <v>405</v>
      </c>
      <c r="E15" s="18"/>
      <c r="F15" s="18"/>
    </row>
    <row r="16" spans="1:6" ht="12.75" customHeight="1">
      <c r="A16" s="1"/>
      <c r="B16" s="1"/>
      <c r="C16" s="1"/>
      <c r="D16" s="1"/>
    </row>
    <row r="17" spans="1:4" ht="12.75" customHeight="1">
      <c r="A17" s="1"/>
      <c r="B17" s="1"/>
      <c r="C17" s="1"/>
      <c r="D17" s="1"/>
    </row>
    <row r="18" spans="1:4" ht="12.75" customHeight="1">
      <c r="A18" s="1"/>
      <c r="B18" s="1"/>
      <c r="C18" s="1"/>
      <c r="D18" s="1"/>
    </row>
    <row r="19" spans="1:4" ht="12.75" customHeight="1">
      <c r="A19" s="1"/>
      <c r="B19" s="1"/>
      <c r="C19" s="1"/>
      <c r="D19" s="1"/>
    </row>
    <row r="20" spans="1:4" ht="12.75" customHeight="1">
      <c r="A20" s="1"/>
      <c r="B20" s="1"/>
      <c r="C20" s="1"/>
      <c r="D2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F27"/>
  <sheetViews>
    <sheetView workbookViewId="0">
      <selection activeCell="D26" sqref="D26"/>
    </sheetView>
  </sheetViews>
  <sheetFormatPr defaultColWidth="17.28515625" defaultRowHeight="15.75" customHeight="1"/>
  <cols>
    <col min="1" max="1" width="6.2851562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47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48</v>
      </c>
      <c r="E3" s="18"/>
      <c r="F3" s="18"/>
    </row>
    <row r="4" spans="1:6" ht="13.5" customHeight="1">
      <c r="A4" s="2" t="s">
        <v>49</v>
      </c>
      <c r="B4" s="2" t="s">
        <v>50</v>
      </c>
      <c r="C4" s="2"/>
      <c r="D4" s="2" t="s">
        <v>51</v>
      </c>
      <c r="E4" s="8"/>
      <c r="F4" s="8"/>
    </row>
    <row r="5" spans="1:6" ht="12.75" customHeight="1">
      <c r="A5" s="9" t="s">
        <v>52</v>
      </c>
      <c r="B5" s="10">
        <v>0.5</v>
      </c>
      <c r="C5" s="1"/>
      <c r="D5" s="1" t="s">
        <v>53</v>
      </c>
    </row>
    <row r="6" spans="1:6" ht="12.75" customHeight="1">
      <c r="A6" s="11" t="s">
        <v>54</v>
      </c>
      <c r="B6" s="12">
        <v>0.5</v>
      </c>
      <c r="C6" s="1"/>
      <c r="D6" s="1" t="s">
        <v>55</v>
      </c>
    </row>
    <row r="7" spans="1:6" ht="12.75" customHeight="1">
      <c r="A7" s="11" t="s">
        <v>56</v>
      </c>
      <c r="B7" s="12">
        <v>1</v>
      </c>
      <c r="C7" s="1"/>
      <c r="D7" s="1" t="s">
        <v>57</v>
      </c>
    </row>
    <row r="8" spans="1:6" ht="12.75" customHeight="1">
      <c r="A8" s="11" t="s">
        <v>58</v>
      </c>
      <c r="B8" s="12">
        <v>1</v>
      </c>
      <c r="C8" s="1"/>
      <c r="D8" s="1" t="s">
        <v>59</v>
      </c>
    </row>
    <row r="9" spans="1:6" ht="12.75" customHeight="1">
      <c r="A9" s="11"/>
      <c r="B9" s="12">
        <v>0.25</v>
      </c>
      <c r="C9" s="1"/>
      <c r="D9" s="24" t="s">
        <v>450</v>
      </c>
    </row>
    <row r="10" spans="1:6" ht="12.75" customHeight="1">
      <c r="A10" s="11"/>
      <c r="B10" s="12"/>
      <c r="C10" s="1"/>
      <c r="D10" s="1"/>
    </row>
    <row r="11" spans="1:6" ht="12.75" customHeight="1">
      <c r="A11" s="11"/>
      <c r="B11" s="12"/>
      <c r="C11" s="1"/>
      <c r="D11" s="1"/>
    </row>
    <row r="12" spans="1:6" ht="13.5" customHeight="1">
      <c r="A12" s="13"/>
      <c r="B12" s="14"/>
      <c r="C12" s="1"/>
      <c r="D12" s="1"/>
    </row>
    <row r="13" spans="1:6" ht="12.75" customHeight="1">
      <c r="A13" s="1"/>
      <c r="B13" s="15">
        <f>SUM(B5:B12)</f>
        <v>3.25</v>
      </c>
      <c r="C13" s="1"/>
      <c r="D13" s="1" t="s">
        <v>60</v>
      </c>
    </row>
    <row r="14" spans="1:6" ht="12.75" customHeight="1">
      <c r="A14" s="1"/>
      <c r="B14" s="1"/>
      <c r="C14" s="1"/>
      <c r="D14" s="1"/>
    </row>
    <row r="15" spans="1:6" ht="20.25" customHeight="1">
      <c r="A15" s="5"/>
      <c r="B15" s="5"/>
      <c r="C15" s="5"/>
      <c r="D15" s="5" t="s">
        <v>61</v>
      </c>
      <c r="E15" s="18"/>
      <c r="F15" s="18"/>
    </row>
    <row r="16" spans="1:6" ht="13.5" customHeight="1">
      <c r="A16" s="2"/>
      <c r="B16" s="2"/>
      <c r="C16" s="2" t="s">
        <v>62</v>
      </c>
      <c r="D16" s="2" t="s">
        <v>63</v>
      </c>
      <c r="E16" s="8"/>
      <c r="F16" s="8"/>
    </row>
    <row r="17" spans="1:6" ht="12.75" customHeight="1">
      <c r="A17" s="1"/>
      <c r="B17" s="1"/>
      <c r="C17" s="10">
        <v>0.25</v>
      </c>
      <c r="D17" s="1" t="s">
        <v>64</v>
      </c>
    </row>
    <row r="18" spans="1:6" ht="12.75" customHeight="1">
      <c r="A18" s="1"/>
      <c r="B18" s="1"/>
      <c r="C18" s="12">
        <v>1.5</v>
      </c>
      <c r="D18" s="1" t="s">
        <v>68</v>
      </c>
    </row>
    <row r="19" spans="1:6" ht="12.75" customHeight="1">
      <c r="A19" s="1"/>
      <c r="B19" s="1"/>
      <c r="C19" s="12">
        <v>1</v>
      </c>
      <c r="D19" s="1" t="s">
        <v>65</v>
      </c>
    </row>
    <row r="20" spans="1:6" ht="12.75" customHeight="1">
      <c r="A20" s="1"/>
      <c r="B20" s="1"/>
      <c r="C20" s="12">
        <v>1</v>
      </c>
      <c r="D20" s="1" t="s">
        <v>66</v>
      </c>
    </row>
    <row r="21" spans="1:6" ht="12.75" customHeight="1">
      <c r="A21" s="1"/>
      <c r="B21" s="1"/>
      <c r="C21" s="12">
        <v>1</v>
      </c>
      <c r="D21" s="1" t="s">
        <v>67</v>
      </c>
    </row>
    <row r="22" spans="1:6" ht="12.75" customHeight="1">
      <c r="A22" s="1"/>
      <c r="B22" s="1"/>
      <c r="C22" s="12"/>
      <c r="D22" s="1"/>
    </row>
    <row r="23" spans="1:6" ht="12.75" customHeight="1">
      <c r="A23" s="1"/>
      <c r="B23" s="1"/>
      <c r="C23" s="12"/>
      <c r="D23" s="1"/>
    </row>
    <row r="24" spans="1:6" ht="13.5" customHeight="1">
      <c r="A24" s="1"/>
      <c r="B24" s="1"/>
      <c r="C24" s="14"/>
      <c r="D24" s="1"/>
    </row>
    <row r="25" spans="1:6" ht="12.75" customHeight="1">
      <c r="A25" s="1"/>
      <c r="B25" s="1"/>
      <c r="C25" s="15">
        <f>SUM(C17:C24)</f>
        <v>4.75</v>
      </c>
      <c r="D25" s="1" t="s">
        <v>69</v>
      </c>
    </row>
    <row r="26" spans="1:6" ht="12.75" customHeight="1">
      <c r="A26" s="1"/>
      <c r="B26" s="1"/>
      <c r="C26" s="1"/>
      <c r="D26" s="1"/>
    </row>
    <row r="27" spans="1:6" ht="20.25" customHeight="1">
      <c r="A27" s="17"/>
      <c r="B27" s="17"/>
      <c r="C27" s="17"/>
      <c r="D27" s="17" t="s">
        <v>70</v>
      </c>
      <c r="E27" s="18"/>
      <c r="F27" s="18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25"/>
  <dimension ref="A1:AF20"/>
  <sheetViews>
    <sheetView topLeftCell="Z1" workbookViewId="0">
      <selection activeCell="AE15" sqref="AE15"/>
    </sheetView>
  </sheetViews>
  <sheetFormatPr defaultColWidth="17.28515625" defaultRowHeight="15.75" customHeight="1"/>
  <cols>
    <col min="1" max="1" width="10.85546875" customWidth="1"/>
    <col min="2" max="13" width="8.7109375" customWidth="1"/>
    <col min="14" max="21" width="10" customWidth="1"/>
    <col min="22" max="22" width="9.28515625" customWidth="1"/>
  </cols>
  <sheetData>
    <row r="1" spans="1:32" ht="12.75" customHeight="1">
      <c r="A1" s="1" t="s">
        <v>406</v>
      </c>
      <c r="B1" s="1" t="s">
        <v>407</v>
      </c>
      <c r="C1" s="1" t="s">
        <v>408</v>
      </c>
      <c r="D1" s="1" t="s">
        <v>409</v>
      </c>
      <c r="E1" s="1" t="s">
        <v>410</v>
      </c>
      <c r="F1" s="1" t="s">
        <v>411</v>
      </c>
      <c r="G1" s="1" t="s">
        <v>412</v>
      </c>
      <c r="H1" s="1" t="s">
        <v>413</v>
      </c>
      <c r="I1" s="1" t="s">
        <v>414</v>
      </c>
      <c r="J1" s="1" t="s">
        <v>415</v>
      </c>
      <c r="K1" s="1" t="s">
        <v>416</v>
      </c>
      <c r="L1" s="1" t="s">
        <v>417</v>
      </c>
      <c r="M1" s="1" t="s">
        <v>418</v>
      </c>
      <c r="N1" s="1" t="s">
        <v>419</v>
      </c>
      <c r="O1" s="1" t="s">
        <v>420</v>
      </c>
      <c r="P1" s="1" t="s">
        <v>421</v>
      </c>
      <c r="Q1" s="1" t="s">
        <v>422</v>
      </c>
      <c r="R1" s="1" t="s">
        <v>423</v>
      </c>
      <c r="S1" s="1" t="s">
        <v>424</v>
      </c>
      <c r="T1" s="1" t="s">
        <v>425</v>
      </c>
      <c r="U1" s="1" t="s">
        <v>426</v>
      </c>
      <c r="V1" s="1"/>
    </row>
    <row r="2" spans="1:32" ht="12.75" customHeight="1">
      <c r="A2" s="1">
        <f>T1Wk1Act</f>
        <v>3.25</v>
      </c>
      <c r="B2" s="1">
        <f>T1Wk2Est</f>
        <v>4.75</v>
      </c>
      <c r="C2" s="1">
        <f>T1Wk2Act</f>
        <v>3.5</v>
      </c>
      <c r="D2" s="1">
        <f>T1Wk3Est</f>
        <v>6.5</v>
      </c>
      <c r="E2" s="1">
        <f>T1Wk3Act</f>
        <v>6.75</v>
      </c>
      <c r="F2" s="1">
        <f>T1Wk4Est</f>
        <v>5.25</v>
      </c>
      <c r="G2" s="1">
        <f>T1Wk4Act</f>
        <v>5</v>
      </c>
      <c r="H2" s="1">
        <f>T1Wk5Est</f>
        <v>5</v>
      </c>
      <c r="I2" s="1">
        <f>T1Wk5Act</f>
        <v>0</v>
      </c>
      <c r="J2" s="1">
        <f>T1Wk6Est</f>
        <v>6</v>
      </c>
      <c r="K2" s="1">
        <f>T1Wk6Act</f>
        <v>7</v>
      </c>
      <c r="L2" s="1">
        <f>T1Wk7Est</f>
        <v>5</v>
      </c>
      <c r="M2" s="1">
        <f>T1Wk7Act</f>
        <v>5.5</v>
      </c>
      <c r="N2" s="1">
        <f>T1Wk8Est</f>
        <v>3.75</v>
      </c>
      <c r="O2" s="1">
        <f>T1Wk8Act</f>
        <v>4</v>
      </c>
      <c r="P2" s="1">
        <f>T1Wk9Est</f>
        <v>4.95</v>
      </c>
      <c r="Q2" s="1">
        <f>T1Wk9Act</f>
        <v>4.2</v>
      </c>
      <c r="R2" s="1">
        <f>T1Wk10Est</f>
        <v>7</v>
      </c>
      <c r="S2" s="1">
        <f>T1Wk10Act</f>
        <v>6</v>
      </c>
      <c r="T2" s="1">
        <f>T1FinalsEst</f>
        <v>0</v>
      </c>
      <c r="U2" s="1">
        <f>T1FinalsAct</f>
        <v>0</v>
      </c>
      <c r="V2" s="1"/>
    </row>
    <row r="3" spans="1:32" ht="12.75" customHeight="1">
      <c r="A3" s="1"/>
      <c r="N3" s="1"/>
      <c r="O3" s="1"/>
      <c r="P3" s="1"/>
      <c r="Q3" s="1"/>
      <c r="R3" s="1"/>
      <c r="S3" s="1"/>
      <c r="T3" s="1"/>
      <c r="U3" s="1"/>
      <c r="V3" s="1"/>
    </row>
    <row r="4" spans="1:32" ht="12.75" customHeight="1">
      <c r="A4" s="1" t="s">
        <v>427</v>
      </c>
      <c r="B4" s="1" t="s">
        <v>428</v>
      </c>
      <c r="C4" s="1" t="s">
        <v>429</v>
      </c>
      <c r="D4" s="1" t="s">
        <v>430</v>
      </c>
      <c r="E4" s="1" t="s">
        <v>431</v>
      </c>
      <c r="F4" s="1" t="s">
        <v>432</v>
      </c>
      <c r="G4" s="1" t="s">
        <v>433</v>
      </c>
      <c r="H4" s="1" t="s">
        <v>434</v>
      </c>
      <c r="I4" s="1" t="s">
        <v>435</v>
      </c>
      <c r="J4" s="1" t="s">
        <v>436</v>
      </c>
      <c r="K4" s="1" t="s">
        <v>437</v>
      </c>
      <c r="L4" s="1" t="s">
        <v>438</v>
      </c>
      <c r="M4" s="1" t="s">
        <v>439</v>
      </c>
      <c r="N4" s="1" t="s">
        <v>440</v>
      </c>
      <c r="O4" s="1" t="s">
        <v>441</v>
      </c>
      <c r="P4" s="1" t="s">
        <v>442</v>
      </c>
      <c r="Q4" s="1" t="s">
        <v>443</v>
      </c>
      <c r="R4" s="1" t="s">
        <v>444</v>
      </c>
      <c r="S4" s="1" t="s">
        <v>445</v>
      </c>
      <c r="T4" s="1" t="s">
        <v>446</v>
      </c>
      <c r="U4" s="1" t="s">
        <v>476</v>
      </c>
      <c r="V4" s="1" t="s">
        <v>477</v>
      </c>
      <c r="W4" s="1" t="s">
        <v>478</v>
      </c>
      <c r="X4" s="1" t="s">
        <v>479</v>
      </c>
      <c r="Y4" s="1" t="s">
        <v>480</v>
      </c>
      <c r="Z4" s="1" t="s">
        <v>481</v>
      </c>
      <c r="AA4" s="1" t="s">
        <v>482</v>
      </c>
      <c r="AB4" s="1" t="s">
        <v>483</v>
      </c>
      <c r="AC4" s="1" t="s">
        <v>484</v>
      </c>
      <c r="AD4" s="1" t="s">
        <v>485</v>
      </c>
      <c r="AE4" s="1" t="s">
        <v>447</v>
      </c>
      <c r="AF4" s="1" t="s">
        <v>448</v>
      </c>
    </row>
    <row r="5" spans="1:32" ht="12.75" customHeight="1">
      <c r="A5" s="1">
        <f>T2Wk1Est</f>
        <v>4.6500000000000004</v>
      </c>
      <c r="B5" s="1">
        <f>T2Wk1Act</f>
        <v>5.3</v>
      </c>
      <c r="C5" s="1">
        <f>T2Wk2Est</f>
        <v>3.25</v>
      </c>
      <c r="D5" s="1">
        <f>T2Wk2Act</f>
        <v>3.25</v>
      </c>
      <c r="E5" s="1">
        <f>T2Wk3Est</f>
        <v>6.25</v>
      </c>
      <c r="F5" s="1">
        <f>T2Wk3Act</f>
        <v>4.25</v>
      </c>
      <c r="G5" s="1">
        <f>T2Wk4Est</f>
        <v>7.25</v>
      </c>
      <c r="H5" s="1">
        <f>T2Wk4Act</f>
        <v>8.25</v>
      </c>
      <c r="I5" s="1">
        <f>T2Wk5Est</f>
        <v>8.25</v>
      </c>
      <c r="J5" s="1">
        <f>T2Wk5Act</f>
        <v>10.25</v>
      </c>
      <c r="K5" s="1">
        <f>T2Wk6Est</f>
        <v>20.25</v>
      </c>
      <c r="L5" s="1">
        <f>T2Wk6Act</f>
        <v>10.5</v>
      </c>
      <c r="M5" s="1">
        <f>T2Wk7Est</f>
        <v>8.25</v>
      </c>
      <c r="N5" s="1">
        <f>T2Wk7Act</f>
        <v>10.5</v>
      </c>
      <c r="O5" s="1">
        <f>T2Wk8Est</f>
        <v>5.25</v>
      </c>
      <c r="P5" s="1">
        <f>T2Wk8Act</f>
        <v>6</v>
      </c>
      <c r="Q5" s="1">
        <f>T2Wk9Est</f>
        <v>7.25</v>
      </c>
      <c r="R5" s="1">
        <f>T2Wk9Act</f>
        <v>6.75</v>
      </c>
      <c r="S5" s="1">
        <f>T2Wk10Est</f>
        <v>6.25</v>
      </c>
      <c r="T5" s="1">
        <f>T2Wk10Act</f>
        <v>6.25</v>
      </c>
      <c r="U5" s="1">
        <f>T2Wk11Est</f>
        <v>8.25</v>
      </c>
      <c r="V5" s="1">
        <f>T2Wk11Act</f>
        <v>7</v>
      </c>
      <c r="W5" s="1">
        <f>T2Wk12Est</f>
        <v>8.25</v>
      </c>
      <c r="X5" s="1">
        <f>T2Wk12Act</f>
        <v>9</v>
      </c>
      <c r="Y5" s="1">
        <f>T2Wk13Est</f>
        <v>7</v>
      </c>
      <c r="Z5" s="1">
        <f>T2Wk13Act</f>
        <v>7</v>
      </c>
      <c r="AA5" s="1">
        <f>T2Wk14Est</f>
        <v>7</v>
      </c>
      <c r="AB5" s="1">
        <f>T2Wk14Act</f>
        <v>7</v>
      </c>
      <c r="AC5" s="1">
        <f>T2Wk15Est</f>
        <v>4</v>
      </c>
      <c r="AD5" s="1">
        <f>T2Wk15Act</f>
        <v>4</v>
      </c>
      <c r="AE5" s="1">
        <f>T2FinalsEst</f>
        <v>4</v>
      </c>
      <c r="AF5" s="1">
        <f>T2FinalsAct</f>
        <v>4</v>
      </c>
    </row>
    <row r="6" spans="1:32" ht="12.75" customHeight="1">
      <c r="A6" s="1"/>
      <c r="N6" s="1"/>
      <c r="O6" s="1"/>
      <c r="P6" s="1"/>
      <c r="Q6" s="1"/>
      <c r="R6" s="1"/>
      <c r="S6" s="1"/>
      <c r="T6" s="1"/>
      <c r="U6" s="1"/>
      <c r="V6" s="1"/>
    </row>
    <row r="7" spans="1:32" ht="12.75" customHeight="1">
      <c r="A7" s="1"/>
      <c r="N7" s="1"/>
      <c r="O7" s="1"/>
      <c r="P7" s="1"/>
      <c r="Q7" s="1"/>
      <c r="R7" s="1"/>
      <c r="S7" s="1"/>
      <c r="T7" s="1"/>
      <c r="U7" s="1"/>
      <c r="V7" s="1"/>
    </row>
    <row r="8" spans="1:32" ht="12.75" customHeight="1">
      <c r="A8" s="1"/>
      <c r="N8" s="1"/>
      <c r="O8" s="1"/>
      <c r="P8" s="1"/>
      <c r="Q8" s="1"/>
      <c r="R8" s="1"/>
      <c r="S8" s="1"/>
      <c r="T8" s="1"/>
      <c r="U8" s="1"/>
      <c r="V8" s="1"/>
    </row>
    <row r="9" spans="1:32" ht="12.75" customHeight="1">
      <c r="A9" s="1"/>
      <c r="N9" s="1"/>
      <c r="O9" s="1"/>
      <c r="P9" s="1"/>
      <c r="Q9" s="1"/>
      <c r="R9" s="1"/>
      <c r="S9" s="1"/>
      <c r="T9" s="1"/>
      <c r="U9" s="1"/>
      <c r="V9" s="1"/>
    </row>
    <row r="10" spans="1:32" ht="12.75" customHeight="1">
      <c r="A10" s="1"/>
      <c r="N10" s="1"/>
      <c r="O10" s="1"/>
      <c r="P10" s="1"/>
      <c r="Q10" s="1"/>
      <c r="R10" s="1"/>
      <c r="S10" s="1"/>
      <c r="T10" s="1"/>
      <c r="U10" s="1"/>
      <c r="V10" s="1"/>
    </row>
    <row r="11" spans="1:32" ht="12.75" customHeight="1">
      <c r="A11" s="1"/>
      <c r="N11" s="1"/>
      <c r="O11" s="1"/>
      <c r="P11" s="1"/>
      <c r="Q11" s="1"/>
      <c r="R11" s="1"/>
      <c r="S11" s="1"/>
      <c r="T11" s="1"/>
      <c r="U11" s="1"/>
      <c r="V11" s="1"/>
    </row>
    <row r="12" spans="1:32" ht="12.75" customHeight="1">
      <c r="A12" s="1"/>
      <c r="N12" s="1"/>
      <c r="O12" s="1"/>
      <c r="P12" s="1"/>
      <c r="Q12" s="1"/>
      <c r="R12" s="1"/>
      <c r="S12" s="1"/>
      <c r="T12" s="1"/>
      <c r="U12" s="1"/>
      <c r="V12" s="1"/>
    </row>
    <row r="13" spans="1:32" ht="12.75" customHeight="1">
      <c r="A13" s="1"/>
      <c r="N13" s="1"/>
      <c r="O13" s="1"/>
      <c r="P13" s="1"/>
      <c r="Q13" s="1"/>
      <c r="R13" s="1"/>
      <c r="S13" s="1"/>
      <c r="T13" s="1"/>
      <c r="U13" s="1"/>
      <c r="V13" s="1"/>
    </row>
    <row r="14" spans="1:32" ht="12.75" customHeight="1">
      <c r="A14" s="1"/>
      <c r="N14" s="1"/>
      <c r="O14" s="1"/>
      <c r="P14" s="1"/>
      <c r="Q14" s="1"/>
      <c r="R14" s="1"/>
      <c r="S14" s="1"/>
      <c r="T14" s="1"/>
      <c r="U14" s="1"/>
      <c r="V14" s="1"/>
    </row>
    <row r="15" spans="1:32" ht="12.75" customHeight="1">
      <c r="A15" s="1"/>
      <c r="N15" s="1"/>
      <c r="O15" s="1"/>
      <c r="P15" s="1"/>
      <c r="Q15" s="1"/>
      <c r="R15" s="1"/>
      <c r="S15" s="1"/>
      <c r="T15" s="1"/>
      <c r="U15" s="1"/>
      <c r="V15" s="1"/>
    </row>
    <row r="16" spans="1:32" ht="12.75" customHeight="1">
      <c r="A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2.75" customHeight="1">
      <c r="A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2.75" customHeight="1">
      <c r="A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2.75" customHeight="1">
      <c r="A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2.75" customHeight="1">
      <c r="A20" s="1"/>
      <c r="N20" s="1"/>
      <c r="O20" s="1"/>
      <c r="P20" s="1"/>
      <c r="Q20" s="1"/>
      <c r="R20" s="1"/>
      <c r="S20" s="1"/>
      <c r="T20" s="1"/>
      <c r="U20" s="1"/>
      <c r="V2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25"/>
  <sheetViews>
    <sheetView workbookViewId="0">
      <selection activeCell="D28" sqref="D28"/>
    </sheetView>
  </sheetViews>
  <sheetFormatPr defaultColWidth="17.28515625" defaultRowHeight="15.75" customHeight="1"/>
  <cols>
    <col min="1" max="1" width="6.570312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71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72</v>
      </c>
      <c r="E3" s="18"/>
      <c r="F3" s="18"/>
    </row>
    <row r="4" spans="1:6" ht="13.5" customHeight="1">
      <c r="A4" s="2" t="s">
        <v>73</v>
      </c>
      <c r="B4" s="2" t="s">
        <v>74</v>
      </c>
      <c r="C4" s="2" t="s">
        <v>75</v>
      </c>
      <c r="D4" s="2" t="s">
        <v>76</v>
      </c>
      <c r="E4" s="8"/>
      <c r="F4" s="8"/>
    </row>
    <row r="5" spans="1:6" ht="12.75" customHeight="1">
      <c r="A5" s="9" t="s">
        <v>77</v>
      </c>
      <c r="B5" s="10">
        <v>0.25</v>
      </c>
      <c r="C5" s="15">
        <f>IF(ISBLANK('1-Wk1'!C17),"",'1-Wk1'!C17)</f>
        <v>0.25</v>
      </c>
      <c r="D5" s="1" t="str">
        <f>IF(ISBLANK('1-Wk1'!D17),"",'1-Wk1'!D17)</f>
        <v>Submit a photo and resume</v>
      </c>
    </row>
    <row r="6" spans="1:6" ht="12.75" customHeight="1">
      <c r="A6" s="25" t="s">
        <v>52</v>
      </c>
      <c r="B6" s="12">
        <v>0</v>
      </c>
      <c r="C6" s="15">
        <f>IF(ISBLANK('1-Wk1'!C18),"",'1-Wk1'!C18)</f>
        <v>1.5</v>
      </c>
      <c r="D6" s="1" t="str">
        <f>IF(ISBLANK('1-Wk1'!D18),"",'1-Wk1'!D18)</f>
        <v>Discuss requirements and feedback from sponsor meeting</v>
      </c>
    </row>
    <row r="7" spans="1:6" ht="12.75" customHeight="1">
      <c r="A7" s="11" t="s">
        <v>78</v>
      </c>
      <c r="B7" s="12">
        <v>1.25</v>
      </c>
      <c r="C7" s="15">
        <f>IF(ISBLANK('1-Wk1'!C19),"",'1-Wk1'!C19)</f>
        <v>1</v>
      </c>
      <c r="D7" s="1" t="str">
        <f>IF(ISBLANK('1-Wk1'!D19),"",'1-Wk1'!D19)</f>
        <v>Introduction and familiarization with Asana</v>
      </c>
    </row>
    <row r="8" spans="1:6" ht="12.75" customHeight="1">
      <c r="A8" s="11" t="s">
        <v>79</v>
      </c>
      <c r="B8" s="12">
        <v>1.25</v>
      </c>
      <c r="C8" s="15">
        <f>IF(ISBLANK('1-Wk1'!C20),"",'1-Wk1'!C20)</f>
        <v>1</v>
      </c>
      <c r="D8" s="1" t="str">
        <f>IF(ISBLANK('1-Wk1'!D20),"",'1-Wk1'!D20)</f>
        <v>Plan the roadmap</v>
      </c>
    </row>
    <row r="9" spans="1:6" ht="12.75" customHeight="1">
      <c r="A9" s="11" t="s">
        <v>80</v>
      </c>
      <c r="B9" s="12">
        <v>0.75</v>
      </c>
      <c r="C9" s="15">
        <f>IF(ISBLANK('1-Wk1'!C21),"",'1-Wk1'!C21)</f>
        <v>1</v>
      </c>
      <c r="D9" s="1" t="str">
        <f>IF(ISBLANK('1-Wk1'!D21),"",'1-Wk1'!D21)</f>
        <v>Meet with the sponsor</v>
      </c>
    </row>
    <row r="10" spans="1:6" ht="12.75" customHeight="1">
      <c r="A10" s="11"/>
      <c r="B10" s="12"/>
      <c r="C10" s="15" t="str">
        <f>IF(ISBLANK('1-Wk1'!C22),"",'1-Wk1'!C22)</f>
        <v/>
      </c>
      <c r="D10" s="1" t="str">
        <f>IF(ISBLANK('1-Wk1'!D22),"",'1-Wk1'!D22)</f>
        <v/>
      </c>
    </row>
    <row r="11" spans="1:6" ht="12.75" customHeight="1">
      <c r="A11" s="1"/>
      <c r="B11" s="15">
        <f>SUM(B5:B10)</f>
        <v>3.5</v>
      </c>
      <c r="C11" s="15">
        <f>SUM(C5:C10)</f>
        <v>4.75</v>
      </c>
      <c r="D11" s="1" t="s">
        <v>81</v>
      </c>
    </row>
    <row r="12" spans="1:6" ht="12.75" customHeight="1">
      <c r="A12" s="1"/>
      <c r="B12" s="1"/>
      <c r="C12" s="1"/>
      <c r="D12" s="1"/>
    </row>
    <row r="13" spans="1:6" ht="20.25" customHeight="1">
      <c r="A13" s="5"/>
      <c r="B13" s="5"/>
      <c r="C13" s="5"/>
      <c r="D13" s="5" t="s">
        <v>82</v>
      </c>
      <c r="E13" s="18"/>
      <c r="F13" s="18"/>
    </row>
    <row r="14" spans="1:6" ht="13.5" customHeight="1">
      <c r="A14" s="2"/>
      <c r="B14" s="2"/>
      <c r="C14" s="2" t="s">
        <v>83</v>
      </c>
      <c r="D14" s="2" t="s">
        <v>84</v>
      </c>
      <c r="E14" s="8"/>
      <c r="F14" s="8"/>
    </row>
    <row r="15" spans="1:6" ht="12.75" customHeight="1">
      <c r="A15" s="1"/>
      <c r="B15" s="1"/>
      <c r="C15" s="10"/>
      <c r="D15" s="1"/>
    </row>
    <row r="16" spans="1:6" ht="12.75" customHeight="1">
      <c r="A16" s="1"/>
      <c r="B16" s="1"/>
      <c r="C16" s="12">
        <v>0.5</v>
      </c>
      <c r="D16" s="1" t="s">
        <v>85</v>
      </c>
    </row>
    <row r="17" spans="1:6" ht="12.75" customHeight="1">
      <c r="A17" s="1"/>
      <c r="B17" s="1"/>
      <c r="C17" s="12">
        <v>1</v>
      </c>
      <c r="D17" s="1" t="s">
        <v>86</v>
      </c>
    </row>
    <row r="18" spans="1:6" ht="12.75" customHeight="1">
      <c r="A18" s="1"/>
      <c r="B18" s="1"/>
      <c r="C18" s="12">
        <v>2</v>
      </c>
      <c r="D18" s="1" t="s">
        <v>87</v>
      </c>
    </row>
    <row r="19" spans="1:6" ht="12.75" customHeight="1">
      <c r="A19" s="1"/>
      <c r="B19" s="1"/>
      <c r="C19" s="12">
        <v>1</v>
      </c>
      <c r="D19" s="1" t="s">
        <v>88</v>
      </c>
    </row>
    <row r="20" spans="1:6" ht="12.75" customHeight="1">
      <c r="A20" s="1"/>
      <c r="B20" s="1"/>
      <c r="C20" s="12">
        <v>1</v>
      </c>
      <c r="D20" s="1" t="s">
        <v>89</v>
      </c>
    </row>
    <row r="21" spans="1:6" ht="12.75" customHeight="1">
      <c r="A21" s="1"/>
      <c r="B21" s="1"/>
      <c r="C21" s="12"/>
      <c r="D21" s="1"/>
    </row>
    <row r="22" spans="1:6" ht="13.5" customHeight="1">
      <c r="A22" s="1"/>
      <c r="B22" s="1"/>
      <c r="C22" s="14"/>
      <c r="D22" s="1"/>
    </row>
    <row r="23" spans="1:6" ht="12.75" customHeight="1">
      <c r="A23" s="1"/>
      <c r="B23" s="1"/>
      <c r="C23" s="19">
        <v>6.75</v>
      </c>
      <c r="D23" s="1" t="s">
        <v>90</v>
      </c>
    </row>
    <row r="24" spans="1:6" ht="12.75" customHeight="1">
      <c r="A24" s="1"/>
      <c r="B24" s="1"/>
      <c r="C24" s="1"/>
      <c r="D24" s="1"/>
    </row>
    <row r="25" spans="1:6" ht="20.25" customHeight="1">
      <c r="A25" s="17"/>
      <c r="B25" s="17"/>
      <c r="C25" s="17"/>
      <c r="D25" s="17" t="s">
        <v>91</v>
      </c>
      <c r="E25" s="18"/>
      <c r="F25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30"/>
  <sheetViews>
    <sheetView workbookViewId="0">
      <selection activeCell="D5" sqref="D5"/>
    </sheetView>
  </sheetViews>
  <sheetFormatPr defaultColWidth="17.28515625" defaultRowHeight="15.75" customHeight="1"/>
  <cols>
    <col min="1" max="1" width="6.710937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92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93</v>
      </c>
      <c r="E3" s="18"/>
      <c r="F3" s="18"/>
    </row>
    <row r="4" spans="1:6" ht="13.5" customHeight="1">
      <c r="A4" s="2" t="s">
        <v>94</v>
      </c>
      <c r="B4" s="2" t="s">
        <v>95</v>
      </c>
      <c r="C4" s="2" t="s">
        <v>96</v>
      </c>
      <c r="D4" s="2" t="s">
        <v>97</v>
      </c>
      <c r="E4" s="8"/>
      <c r="F4" s="8"/>
    </row>
    <row r="5" spans="1:6" ht="12.75" customHeight="1">
      <c r="A5" s="27" t="s">
        <v>52</v>
      </c>
      <c r="B5" s="10">
        <v>0.25</v>
      </c>
      <c r="C5" s="15">
        <v>0.25</v>
      </c>
      <c r="D5" s="24" t="s">
        <v>451</v>
      </c>
    </row>
    <row r="6" spans="1:6" ht="12.75" customHeight="1">
      <c r="A6" s="11" t="s">
        <v>98</v>
      </c>
      <c r="B6" s="12">
        <v>0.5</v>
      </c>
      <c r="C6" s="15">
        <f>IF(ISBLANK('1-Wk2'!C16),"",'1-Wk2'!C16)</f>
        <v>0.5</v>
      </c>
      <c r="D6" s="1" t="str">
        <f>IF(ISBLANK('1-Wk2'!D16),"",'1-Wk2'!D16)</f>
        <v>Think of product system requirements questions for Paul</v>
      </c>
    </row>
    <row r="7" spans="1:6" ht="12.75" customHeight="1">
      <c r="A7" s="11" t="s">
        <v>99</v>
      </c>
      <c r="B7" s="12">
        <v>1.25</v>
      </c>
      <c r="C7" s="15">
        <f>IF(ISBLANK('1-Wk2'!C17),"",'1-Wk2'!C17)</f>
        <v>1</v>
      </c>
      <c r="D7" s="1" t="str">
        <f>IF(ISBLANK('1-Wk2'!D17),"",'1-Wk2'!D17)</f>
        <v>Review the documents sent from Paul for current biz practices</v>
      </c>
    </row>
    <row r="8" spans="1:6" ht="12.75" customHeight="1">
      <c r="A8" s="11" t="s">
        <v>100</v>
      </c>
      <c r="B8" s="12">
        <v>2</v>
      </c>
      <c r="C8" s="15">
        <f>IF(ISBLANK('1-Wk2'!C18),"",'1-Wk2'!C18)</f>
        <v>2</v>
      </c>
      <c r="D8" s="1" t="str">
        <f>IF(ISBLANK('1-Wk2'!D18),"",'1-Wk2'!D18)</f>
        <v>Continue conceptualizing requirements and the app. Domain</v>
      </c>
    </row>
    <row r="9" spans="1:6" ht="12.75" customHeight="1">
      <c r="A9" s="11" t="s">
        <v>101</v>
      </c>
      <c r="B9" s="12">
        <v>1</v>
      </c>
      <c r="C9" s="15">
        <f>IF(ISBLANK('1-Wk2'!C19),"",'1-Wk2'!C19)</f>
        <v>1</v>
      </c>
      <c r="D9" s="1" t="str">
        <f>IF(ISBLANK('1-Wk2'!D19),"",'1-Wk2'!D19)</f>
        <v>Meet with sponsor</v>
      </c>
    </row>
    <row r="10" spans="1:6" ht="12.75" customHeight="1">
      <c r="A10" s="11" t="s">
        <v>102</v>
      </c>
      <c r="B10" s="12">
        <v>1</v>
      </c>
      <c r="C10" s="15">
        <f>IF(ISBLANK('1-Wk2'!C20),"",'1-Wk2'!C20)</f>
        <v>1</v>
      </c>
      <c r="D10" s="1" t="str">
        <f>IF(ISBLANK('1-Wk2'!D20),"",'1-Wk2'!D20)</f>
        <v>Discuss feedback and recap sponsor meeting</v>
      </c>
    </row>
    <row r="11" spans="1:6" ht="12.75" customHeight="1">
      <c r="A11" s="25" t="s">
        <v>52</v>
      </c>
      <c r="B11" s="12">
        <v>0.75</v>
      </c>
      <c r="C11" s="15">
        <v>0.75</v>
      </c>
      <c r="D11" s="20" t="s">
        <v>103</v>
      </c>
    </row>
    <row r="12" spans="1:6" ht="13.5" customHeight="1">
      <c r="A12" s="13"/>
      <c r="B12" s="14"/>
      <c r="C12" s="15" t="str">
        <f>IF(ISBLANK('1-Wk2'!C22),"",'1-Wk2'!C22)</f>
        <v/>
      </c>
      <c r="D12" s="1" t="str">
        <f>IF(ISBLANK('1-Wk2'!D22),"",'1-Wk2'!D22)</f>
        <v/>
      </c>
    </row>
    <row r="13" spans="1:6" ht="13.5" customHeight="1">
      <c r="A13" s="20"/>
      <c r="B13" s="19"/>
      <c r="C13" s="19"/>
      <c r="D13" s="20"/>
    </row>
    <row r="14" spans="1:6" ht="12.75" customHeight="1">
      <c r="A14" s="1"/>
      <c r="B14" s="15">
        <f>SUM(B5:B13)</f>
        <v>6.75</v>
      </c>
      <c r="C14" s="15">
        <f>SUM(C5:C12)</f>
        <v>6.5</v>
      </c>
      <c r="D14" s="1" t="s">
        <v>104</v>
      </c>
    </row>
    <row r="15" spans="1:6" ht="12.75" customHeight="1">
      <c r="A15" s="1"/>
      <c r="B15" s="1"/>
      <c r="C15" s="1"/>
      <c r="D15" s="1"/>
    </row>
    <row r="16" spans="1:6" ht="20.25" customHeight="1">
      <c r="A16" s="5"/>
      <c r="B16" s="5"/>
      <c r="C16" s="5"/>
      <c r="D16" s="5" t="s">
        <v>105</v>
      </c>
      <c r="E16" s="18"/>
      <c r="F16" s="18"/>
    </row>
    <row r="17" spans="1:6" ht="13.5" customHeight="1">
      <c r="A17" s="2"/>
      <c r="B17" s="2"/>
      <c r="C17" s="2" t="s">
        <v>106</v>
      </c>
      <c r="D17" s="2" t="s">
        <v>107</v>
      </c>
      <c r="E17" s="8"/>
      <c r="F17" s="8"/>
    </row>
    <row r="18" spans="1:6" ht="12.75" customHeight="1">
      <c r="A18" s="1"/>
      <c r="B18" s="1"/>
      <c r="C18" s="10"/>
      <c r="D18" s="1"/>
    </row>
    <row r="19" spans="1:6" ht="12.75" customHeight="1">
      <c r="A19" s="1"/>
      <c r="B19" s="1"/>
      <c r="C19" s="12">
        <v>1.25</v>
      </c>
      <c r="D19" s="1" t="s">
        <v>108</v>
      </c>
    </row>
    <row r="20" spans="1:6" ht="12.75" customHeight="1">
      <c r="A20" s="1"/>
      <c r="B20" s="1"/>
      <c r="C20" s="12">
        <v>0.75</v>
      </c>
      <c r="D20" s="1" t="s">
        <v>109</v>
      </c>
    </row>
    <row r="21" spans="1:6" ht="12.75" customHeight="1">
      <c r="A21" s="1"/>
      <c r="B21" s="1"/>
      <c r="C21" s="12">
        <v>1.25</v>
      </c>
      <c r="D21" s="1" t="s">
        <v>110</v>
      </c>
    </row>
    <row r="22" spans="1:6" ht="12.75" customHeight="1">
      <c r="A22" s="1"/>
      <c r="B22" s="1"/>
      <c r="C22" s="12">
        <v>1</v>
      </c>
      <c r="D22" s="1" t="s">
        <v>111</v>
      </c>
    </row>
    <row r="23" spans="1:6" ht="12.75" customHeight="1">
      <c r="A23" s="1"/>
      <c r="B23" s="1"/>
      <c r="C23" s="12">
        <v>1</v>
      </c>
      <c r="D23" s="1" t="s">
        <v>112</v>
      </c>
    </row>
    <row r="24" spans="1:6" ht="12.75" customHeight="1">
      <c r="A24" s="1"/>
      <c r="B24" s="1"/>
      <c r="C24" s="21"/>
      <c r="D24" s="20"/>
    </row>
    <row r="25" spans="1:6" ht="13.5" customHeight="1">
      <c r="A25" s="1"/>
      <c r="B25" s="1"/>
      <c r="C25" s="14"/>
      <c r="D25" s="1"/>
    </row>
    <row r="26" spans="1:6" ht="12.75" customHeight="1">
      <c r="A26" s="1"/>
      <c r="B26" s="1"/>
      <c r="C26" s="15">
        <f>SUM(C18:C25)</f>
        <v>5.25</v>
      </c>
      <c r="D26" s="1" t="s">
        <v>113</v>
      </c>
    </row>
    <row r="27" spans="1:6" ht="12.75" customHeight="1">
      <c r="A27" s="1"/>
      <c r="B27" s="1"/>
      <c r="C27" s="1"/>
      <c r="D27" s="1"/>
    </row>
    <row r="28" spans="1:6" ht="20.25" customHeight="1">
      <c r="A28" s="17"/>
      <c r="B28" s="17"/>
      <c r="C28" s="17"/>
      <c r="D28" s="17" t="s">
        <v>114</v>
      </c>
      <c r="E28" s="18"/>
      <c r="F28" s="18"/>
    </row>
    <row r="29" spans="1:6" ht="12.75" customHeight="1">
      <c r="A29" s="1"/>
      <c r="B29" s="1"/>
      <c r="C29" s="1"/>
      <c r="D29" s="1"/>
    </row>
    <row r="30" spans="1:6" ht="12.75" customHeight="1">
      <c r="A30" s="1"/>
      <c r="B30" s="1"/>
      <c r="C30" s="1"/>
      <c r="D30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7"/>
  <sheetViews>
    <sheetView workbookViewId="0">
      <selection activeCell="D27" sqref="D27"/>
    </sheetView>
  </sheetViews>
  <sheetFormatPr defaultColWidth="17.28515625" defaultRowHeight="15.75" customHeight="1"/>
  <cols>
    <col min="1" max="1" width="6.570312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115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116</v>
      </c>
      <c r="E3" s="18"/>
      <c r="F3" s="18"/>
    </row>
    <row r="4" spans="1:6" ht="13.5" customHeight="1">
      <c r="A4" s="2" t="s">
        <v>117</v>
      </c>
      <c r="B4" s="2" t="s">
        <v>118</v>
      </c>
      <c r="C4" s="2" t="s">
        <v>119</v>
      </c>
      <c r="D4" s="2" t="s">
        <v>120</v>
      </c>
      <c r="E4" s="8"/>
      <c r="F4" s="8"/>
    </row>
    <row r="5" spans="1:6" ht="12.75" customHeight="1">
      <c r="A5" s="9"/>
      <c r="B5" s="10"/>
      <c r="C5" s="15" t="str">
        <f>IF(ISBLANK('1-Wk3'!C18),"",'1-Wk3'!C18)</f>
        <v/>
      </c>
      <c r="D5" s="1" t="str">
        <f>IF(ISBLANK('1-Wk3'!D18),"",'1-Wk3'!D18)</f>
        <v/>
      </c>
    </row>
    <row r="6" spans="1:6" ht="12.75" customHeight="1">
      <c r="A6" s="11" t="s">
        <v>121</v>
      </c>
      <c r="B6" s="12">
        <v>0.75</v>
      </c>
      <c r="C6" s="15">
        <f>IF(ISBLANK('1-Wk3'!C19),"",'1-Wk3'!C19)</f>
        <v>1.25</v>
      </c>
      <c r="D6" s="1" t="str">
        <f>IF(ISBLANK('1-Wk3'!D19),"",'1-Wk3'!D19)</f>
        <v>Review the attendance card sent from Paul</v>
      </c>
    </row>
    <row r="7" spans="1:6" ht="12.75" customHeight="1">
      <c r="A7" s="11" t="s">
        <v>122</v>
      </c>
      <c r="B7" s="12">
        <v>1</v>
      </c>
      <c r="C7" s="15">
        <f>IF(ISBLANK('1-Wk3'!C20),"",'1-Wk3'!C20)</f>
        <v>0.75</v>
      </c>
      <c r="D7" s="1" t="str">
        <f>IF(ISBLANK('1-Wk3'!D20),"",'1-Wk3'!D20)</f>
        <v>Add risk planning and identify risks in Asana</v>
      </c>
    </row>
    <row r="8" spans="1:6" ht="12.75" customHeight="1">
      <c r="A8" s="11" t="s">
        <v>123</v>
      </c>
      <c r="B8" s="12">
        <v>1.25</v>
      </c>
      <c r="C8" s="15">
        <f>IF(ISBLANK('1-Wk3'!C21),"",'1-Wk3'!C21)</f>
        <v>1.25</v>
      </c>
      <c r="D8" s="1" t="str">
        <f>IF(ISBLANK('1-Wk3'!D21),"",'1-Wk3'!D21)</f>
        <v>Continue refining product backlog</v>
      </c>
    </row>
    <row r="9" spans="1:6" ht="12.75" customHeight="1">
      <c r="A9" s="11" t="s">
        <v>124</v>
      </c>
      <c r="B9" s="12">
        <v>1</v>
      </c>
      <c r="C9" s="15">
        <f>IF(ISBLANK('1-Wk3'!C22),"",'1-Wk3'!C22)</f>
        <v>1</v>
      </c>
      <c r="D9" s="1" t="str">
        <f>IF(ISBLANK('1-Wk3'!D22),"",'1-Wk3'!D22)</f>
        <v>Meet with sponsor</v>
      </c>
    </row>
    <row r="10" spans="1:6" ht="12.75" customHeight="1">
      <c r="A10" s="11" t="s">
        <v>125</v>
      </c>
      <c r="B10" s="12">
        <v>1</v>
      </c>
      <c r="C10" s="15">
        <f>IF(ISBLANK('1-Wk3'!C23),"",'1-Wk3'!C23)</f>
        <v>1</v>
      </c>
      <c r="D10" s="1" t="str">
        <f>IF(ISBLANK('1-Wk3'!D23),"",'1-Wk3'!D23)</f>
        <v>Recap sponsor meeting</v>
      </c>
    </row>
    <row r="11" spans="1:6" ht="12.75" customHeight="1">
      <c r="A11" s="11"/>
      <c r="B11" s="21"/>
      <c r="C11" s="15" t="str">
        <f>IF(ISBLANK('1-Wk3'!C24),"",'1-Wk3'!C24)</f>
        <v/>
      </c>
      <c r="D11" s="1" t="str">
        <f>IF(ISBLANK('1-Wk3'!D24),"",'1-Wk3'!D24)</f>
        <v/>
      </c>
    </row>
    <row r="12" spans="1:6" ht="13.5" customHeight="1">
      <c r="A12" s="13"/>
      <c r="B12" s="14"/>
      <c r="C12" s="15" t="str">
        <f>IF(ISBLANK('1-Wk3'!C25),"",'1-Wk3'!C25)</f>
        <v/>
      </c>
      <c r="D12" s="1" t="str">
        <f>IF(ISBLANK('1-Wk3'!D25),"",'1-Wk3'!D25)</f>
        <v/>
      </c>
    </row>
    <row r="13" spans="1:6" ht="12.75" customHeight="1">
      <c r="A13" s="1"/>
      <c r="B13" s="15">
        <f>SUM(B5:B12)</f>
        <v>5</v>
      </c>
      <c r="C13" s="15">
        <f>SUM(C5:C12)</f>
        <v>5.25</v>
      </c>
      <c r="D13" s="1" t="s">
        <v>126</v>
      </c>
    </row>
    <row r="14" spans="1:6" ht="12.75" customHeight="1">
      <c r="A14" s="1"/>
      <c r="B14" s="1"/>
      <c r="C14" s="1"/>
      <c r="D14" s="1"/>
    </row>
    <row r="15" spans="1:6" ht="20.25" customHeight="1">
      <c r="A15" s="5"/>
      <c r="B15" s="5"/>
      <c r="C15" s="5"/>
      <c r="D15" s="5" t="s">
        <v>127</v>
      </c>
      <c r="E15" s="18"/>
      <c r="F15" s="18"/>
    </row>
    <row r="16" spans="1:6" ht="13.5" customHeight="1">
      <c r="A16" s="2"/>
      <c r="B16" s="2"/>
      <c r="C16" s="2" t="s">
        <v>128</v>
      </c>
      <c r="D16" s="2" t="s">
        <v>129</v>
      </c>
      <c r="E16" s="8"/>
      <c r="F16" s="8"/>
    </row>
    <row r="17" spans="1:6" ht="12.75" customHeight="1">
      <c r="A17" s="1"/>
      <c r="B17" s="1"/>
      <c r="C17" s="10"/>
      <c r="D17" s="1"/>
    </row>
    <row r="18" spans="1:6" ht="12.75" customHeight="1">
      <c r="A18" s="1"/>
      <c r="B18" s="1"/>
      <c r="C18" s="12">
        <v>2</v>
      </c>
      <c r="D18" s="1" t="s">
        <v>130</v>
      </c>
    </row>
    <row r="19" spans="1:6" ht="12.75" customHeight="1">
      <c r="A19" s="1"/>
      <c r="B19" s="1"/>
      <c r="C19" s="12">
        <v>1</v>
      </c>
      <c r="D19" s="1" t="s">
        <v>131</v>
      </c>
    </row>
    <row r="20" spans="1:6" ht="12.75" customHeight="1">
      <c r="A20" s="1"/>
      <c r="B20" s="1"/>
      <c r="C20" s="12">
        <v>1</v>
      </c>
      <c r="D20" s="1" t="s">
        <v>132</v>
      </c>
    </row>
    <row r="21" spans="1:6" ht="12.75" customHeight="1">
      <c r="A21" s="1"/>
      <c r="B21" s="1"/>
      <c r="C21" s="12">
        <v>1</v>
      </c>
      <c r="D21" s="1" t="s">
        <v>133</v>
      </c>
    </row>
    <row r="22" spans="1:6" ht="12.75" customHeight="1">
      <c r="A22" s="1"/>
      <c r="B22" s="1"/>
      <c r="C22" s="12"/>
      <c r="D22" s="1"/>
    </row>
    <row r="23" spans="1:6" ht="13.5" customHeight="1">
      <c r="A23" s="1"/>
      <c r="B23" s="1"/>
      <c r="C23" s="14"/>
      <c r="D23" s="1"/>
    </row>
    <row r="24" spans="1:6" ht="12.75" customHeight="1">
      <c r="A24" s="1"/>
      <c r="B24" s="1"/>
      <c r="C24" s="15">
        <f>SUM(C17:C23)</f>
        <v>5</v>
      </c>
      <c r="D24" s="1" t="s">
        <v>134</v>
      </c>
    </row>
    <row r="25" spans="1:6" ht="12.75" customHeight="1">
      <c r="A25" s="1"/>
      <c r="B25" s="1"/>
      <c r="C25" s="1"/>
      <c r="D25" s="1"/>
    </row>
    <row r="26" spans="1:6" ht="20.25" customHeight="1">
      <c r="A26" s="17"/>
      <c r="B26" s="17"/>
      <c r="C26" s="17"/>
      <c r="D26" s="17" t="s">
        <v>135</v>
      </c>
      <c r="E26" s="18"/>
      <c r="F26" s="18"/>
    </row>
    <row r="27" spans="1:6" ht="46.5" customHeight="1">
      <c r="A27" s="17"/>
      <c r="B27" s="17"/>
      <c r="C27" s="17"/>
      <c r="D27" s="26"/>
      <c r="E27" s="18"/>
      <c r="F27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F25"/>
  <sheetViews>
    <sheetView workbookViewId="0"/>
  </sheetViews>
  <sheetFormatPr defaultColWidth="17.28515625" defaultRowHeight="15.75" customHeight="1"/>
  <cols>
    <col min="1" max="1" width="6.710937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136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137</v>
      </c>
      <c r="E3" s="18"/>
      <c r="F3" s="18"/>
    </row>
    <row r="4" spans="1:6" ht="13.5" customHeight="1">
      <c r="A4" s="2" t="s">
        <v>138</v>
      </c>
      <c r="B4" s="2" t="s">
        <v>139</v>
      </c>
      <c r="C4" s="2" t="s">
        <v>140</v>
      </c>
      <c r="D4" s="2" t="s">
        <v>141</v>
      </c>
      <c r="E4" s="8"/>
      <c r="F4" s="8"/>
    </row>
    <row r="5" spans="1:6" ht="12.75" customHeight="1">
      <c r="A5" s="11" t="s">
        <v>142</v>
      </c>
      <c r="B5" s="12">
        <v>0</v>
      </c>
      <c r="C5" s="15">
        <f>IF(ISBLANK('1-Wk4'!C18),"",'1-Wk4'!C18)</f>
        <v>2</v>
      </c>
      <c r="D5" s="1" t="str">
        <f>IF(ISBLANK('1-Wk4'!D18),"",'1-Wk4'!D18)</f>
        <v>Create low fidelity prototypes and flowcharts</v>
      </c>
    </row>
    <row r="6" spans="1:6" ht="12.75" customHeight="1">
      <c r="A6" s="11" t="s">
        <v>143</v>
      </c>
      <c r="B6" s="12">
        <v>0</v>
      </c>
      <c r="C6" s="15">
        <f>IF(ISBLANK('1-Wk4'!C19),"",'1-Wk4'!C19)</f>
        <v>1</v>
      </c>
      <c r="D6" s="1" t="str">
        <f>IF(ISBLANK('1-Wk4'!D19),"",'1-Wk4'!D19)</f>
        <v>Continue product backlog and requirement development</v>
      </c>
    </row>
    <row r="7" spans="1:6" ht="12.75" customHeight="1">
      <c r="A7" s="11" t="s">
        <v>144</v>
      </c>
      <c r="B7" s="12">
        <v>0</v>
      </c>
      <c r="C7" s="15">
        <f>IF(ISBLANK('1-Wk4'!C20),"",'1-Wk4'!C20)</f>
        <v>1</v>
      </c>
      <c r="D7" s="1" t="str">
        <f>IF(ISBLANK('1-Wk4'!D20),"",'1-Wk4'!D20)</f>
        <v>Meet with the sponsor</v>
      </c>
    </row>
    <row r="8" spans="1:6" ht="12.75" customHeight="1">
      <c r="A8" s="11" t="s">
        <v>145</v>
      </c>
      <c r="B8" s="12">
        <v>0</v>
      </c>
      <c r="C8" s="15">
        <f>IF(ISBLANK('1-Wk4'!C21),"",'1-Wk4'!C21)</f>
        <v>1</v>
      </c>
      <c r="D8" s="1" t="str">
        <f>IF(ISBLANK('1-Wk4'!D21),"",'1-Wk4'!D21)</f>
        <v>Recap sponsor meeting</v>
      </c>
    </row>
    <row r="9" spans="1:6" ht="12.75" customHeight="1">
      <c r="A9" s="11"/>
      <c r="B9" s="12"/>
      <c r="C9" s="15" t="str">
        <f>IF(ISBLANK('1-Wk4'!C22),"",'1-Wk4'!C22)</f>
        <v/>
      </c>
      <c r="D9" s="1" t="str">
        <f>IF(ISBLANK('1-Wk4'!D22),"",'1-Wk4'!D22)</f>
        <v/>
      </c>
    </row>
    <row r="10" spans="1:6" ht="13.5" customHeight="1">
      <c r="A10" s="13"/>
      <c r="B10" s="14"/>
      <c r="C10" s="15" t="str">
        <f>IF(ISBLANK('1-Wk4'!C23),"",'1-Wk4'!C23)</f>
        <v/>
      </c>
      <c r="D10" s="1" t="str">
        <f>IF(ISBLANK('1-Wk4'!D23),"",'1-Wk4'!D23)</f>
        <v/>
      </c>
    </row>
    <row r="11" spans="1:6" ht="12.75" customHeight="1">
      <c r="A11" s="1"/>
      <c r="B11" s="15">
        <f>SUM(B5:B10)</f>
        <v>0</v>
      </c>
      <c r="C11" s="15">
        <f>SUM(C5:C10)</f>
        <v>5</v>
      </c>
      <c r="D11" s="1" t="s">
        <v>146</v>
      </c>
    </row>
    <row r="12" spans="1:6" ht="12.75" customHeight="1">
      <c r="A12" s="1"/>
      <c r="B12" s="1"/>
      <c r="C12" s="1"/>
      <c r="D12" s="1"/>
    </row>
    <row r="13" spans="1:6" ht="20.25" customHeight="1">
      <c r="A13" s="5"/>
      <c r="B13" s="5"/>
      <c r="C13" s="5"/>
      <c r="D13" s="5" t="s">
        <v>147</v>
      </c>
      <c r="E13" s="18"/>
      <c r="F13" s="18"/>
    </row>
    <row r="14" spans="1:6" ht="13.5" customHeight="1">
      <c r="A14" s="2"/>
      <c r="B14" s="2"/>
      <c r="C14" s="2" t="s">
        <v>148</v>
      </c>
      <c r="D14" s="2" t="s">
        <v>149</v>
      </c>
      <c r="E14" s="8"/>
      <c r="F14" s="8"/>
    </row>
    <row r="15" spans="1:6" ht="12.75" customHeight="1">
      <c r="A15" s="1"/>
      <c r="B15" s="1"/>
      <c r="C15" s="12">
        <v>2</v>
      </c>
      <c r="D15" s="1" t="s">
        <v>150</v>
      </c>
    </row>
    <row r="16" spans="1:6" ht="12.75" customHeight="1">
      <c r="A16" s="1"/>
      <c r="B16" s="1"/>
      <c r="C16" s="12">
        <v>1</v>
      </c>
      <c r="D16" s="1" t="s">
        <v>151</v>
      </c>
    </row>
    <row r="17" spans="1:6" ht="12.75" customHeight="1">
      <c r="A17" s="1"/>
      <c r="B17" s="1"/>
      <c r="C17" s="12">
        <v>1</v>
      </c>
      <c r="D17" s="1" t="s">
        <v>152</v>
      </c>
    </row>
    <row r="18" spans="1:6" ht="12.75" customHeight="1">
      <c r="A18" s="1"/>
      <c r="B18" s="1"/>
      <c r="C18" s="12">
        <v>1</v>
      </c>
      <c r="D18" s="1" t="s">
        <v>153</v>
      </c>
    </row>
    <row r="19" spans="1:6" ht="12.75" customHeight="1">
      <c r="A19" s="1"/>
      <c r="B19" s="1"/>
      <c r="C19" s="12">
        <v>1</v>
      </c>
      <c r="D19" s="1" t="s">
        <v>154</v>
      </c>
    </row>
    <row r="20" spans="1:6" ht="12.75" customHeight="1">
      <c r="A20" s="1"/>
      <c r="B20" s="1"/>
      <c r="C20" s="12">
        <v>1</v>
      </c>
      <c r="D20" s="1" t="s">
        <v>155</v>
      </c>
    </row>
    <row r="21" spans="1:6" ht="13.5" customHeight="1">
      <c r="A21" s="1"/>
      <c r="B21" s="1"/>
      <c r="C21" s="14"/>
      <c r="D21" s="1"/>
    </row>
    <row r="22" spans="1:6" ht="12.75" customHeight="1">
      <c r="A22" s="1"/>
      <c r="B22" s="1"/>
      <c r="C22" s="15">
        <f>SUM(C15:C21)</f>
        <v>7</v>
      </c>
      <c r="D22" s="1" t="s">
        <v>156</v>
      </c>
    </row>
    <row r="23" spans="1:6" ht="12.75" customHeight="1">
      <c r="A23" s="1"/>
      <c r="B23" s="1"/>
      <c r="C23" s="1"/>
      <c r="D23" s="1"/>
    </row>
    <row r="24" spans="1:6" ht="20.25" customHeight="1">
      <c r="A24" s="17"/>
      <c r="B24" s="17"/>
      <c r="C24" s="17"/>
      <c r="D24" s="17" t="s">
        <v>157</v>
      </c>
      <c r="E24" s="18"/>
      <c r="F24" s="18"/>
    </row>
    <row r="25" spans="1:6" ht="12.75" customHeight="1">
      <c r="A25" s="1"/>
      <c r="B25" s="1"/>
      <c r="C25" s="1"/>
      <c r="D25" s="1" t="s">
        <v>158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F24"/>
  <sheetViews>
    <sheetView workbookViewId="0">
      <selection activeCell="A9" sqref="A9"/>
    </sheetView>
  </sheetViews>
  <sheetFormatPr defaultColWidth="17.28515625" defaultRowHeight="15.75" customHeight="1"/>
  <cols>
    <col min="1" max="1" width="6.4257812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159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160</v>
      </c>
      <c r="E3" s="18"/>
      <c r="F3" s="18"/>
    </row>
    <row r="4" spans="1:6" ht="13.5" customHeight="1">
      <c r="A4" s="2" t="s">
        <v>161</v>
      </c>
      <c r="B4" s="2" t="s">
        <v>162</v>
      </c>
      <c r="C4" s="2" t="s">
        <v>163</v>
      </c>
      <c r="D4" s="2" t="s">
        <v>164</v>
      </c>
      <c r="E4" s="8"/>
      <c r="F4" s="8"/>
    </row>
    <row r="5" spans="1:6" ht="12.75" customHeight="1">
      <c r="A5" s="11" t="s">
        <v>165</v>
      </c>
      <c r="B5" s="12">
        <v>2</v>
      </c>
      <c r="C5" s="15">
        <f>IF(ISBLANK('1-Wk5'!C15),"",'1-Wk5'!C15)</f>
        <v>2</v>
      </c>
      <c r="D5" s="1" t="str">
        <f>IF(ISBLANK('1-Wk5'!D15),"",'1-Wk5'!D15)</f>
        <v>Create low fidelity prototypes and flowcharts</v>
      </c>
    </row>
    <row r="6" spans="1:6" ht="12.75" customHeight="1">
      <c r="A6" s="11" t="s">
        <v>166</v>
      </c>
      <c r="B6" s="12">
        <v>1.5</v>
      </c>
      <c r="C6" s="15">
        <f>IF(ISBLANK('1-Wk5'!C16),"",'1-Wk5'!C16)</f>
        <v>1</v>
      </c>
      <c r="D6" s="1" t="str">
        <f>IF(ISBLANK('1-Wk5'!D16),"",'1-Wk5'!D16)</f>
        <v>Continue product backlog and requirement development</v>
      </c>
    </row>
    <row r="7" spans="1:6" ht="12.75" customHeight="1">
      <c r="A7" s="11" t="s">
        <v>167</v>
      </c>
      <c r="B7" s="12">
        <v>1</v>
      </c>
      <c r="C7" s="15">
        <f>IF(ISBLANK('1-Wk5'!C17),"",'1-Wk5'!C17)</f>
        <v>1</v>
      </c>
      <c r="D7" s="1" t="str">
        <f>IF(ISBLANK('1-Wk5'!D17),"",'1-Wk5'!D17)</f>
        <v>Meet with the sponsor</v>
      </c>
    </row>
    <row r="8" spans="1:6" ht="12.75" customHeight="1">
      <c r="A8" s="11" t="s">
        <v>168</v>
      </c>
      <c r="B8" s="12">
        <v>1</v>
      </c>
      <c r="C8" s="15">
        <f>IF(ISBLANK('1-Wk5'!C18),"",'1-Wk5'!C18)</f>
        <v>1</v>
      </c>
      <c r="D8" s="1" t="str">
        <f>IF(ISBLANK('1-Wk5'!D18),"",'1-Wk5'!D18)</f>
        <v>Recap sponsor meeting</v>
      </c>
    </row>
    <row r="9" spans="1:6" ht="12.75" customHeight="1">
      <c r="A9" s="11"/>
      <c r="B9" s="12"/>
      <c r="C9" s="15"/>
      <c r="D9" s="1"/>
    </row>
    <row r="10" spans="1:6" ht="12.75" customHeight="1">
      <c r="A10" s="11" t="s">
        <v>169</v>
      </c>
      <c r="B10" s="12">
        <v>0.5</v>
      </c>
      <c r="C10" s="15">
        <f>IF(ISBLANK('1-Wk5'!C20),"",'1-Wk5'!C20)</f>
        <v>1</v>
      </c>
      <c r="D10" s="1" t="str">
        <f>IF(ISBLANK('1-Wk5'!D20),"",'1-Wk5'!D20)</f>
        <v>Discussion of the architecture</v>
      </c>
    </row>
    <row r="11" spans="1:6" ht="13.5" customHeight="1">
      <c r="A11" s="13" t="s">
        <v>170</v>
      </c>
      <c r="B11" s="14">
        <v>1</v>
      </c>
      <c r="C11" s="15" t="str">
        <f>IF(ISBLANK('1-Wk5'!C21),"",'1-Wk5'!C21)</f>
        <v/>
      </c>
      <c r="D11" s="1" t="s">
        <v>171</v>
      </c>
    </row>
    <row r="12" spans="1:6" ht="12.75" customHeight="1">
      <c r="A12" s="1"/>
      <c r="B12" s="15">
        <f>SUM(B5:B11)</f>
        <v>7</v>
      </c>
      <c r="C12" s="15">
        <f>SUM(C5:C11)</f>
        <v>6</v>
      </c>
      <c r="D12" s="1" t="s">
        <v>172</v>
      </c>
    </row>
    <row r="13" spans="1:6" ht="12.75" customHeight="1">
      <c r="A13" s="1"/>
      <c r="B13" s="1"/>
      <c r="C13" s="1"/>
      <c r="D13" s="1"/>
    </row>
    <row r="14" spans="1:6" ht="20.25" customHeight="1">
      <c r="A14" s="5"/>
      <c r="B14" s="5"/>
      <c r="C14" s="5"/>
      <c r="D14" s="5" t="s">
        <v>173</v>
      </c>
      <c r="E14" s="18"/>
      <c r="F14" s="18"/>
    </row>
    <row r="15" spans="1:6" ht="13.5" customHeight="1">
      <c r="A15" s="2"/>
      <c r="B15" s="2"/>
      <c r="C15" s="2" t="s">
        <v>174</v>
      </c>
      <c r="D15" s="2" t="s">
        <v>175</v>
      </c>
      <c r="E15" s="8"/>
      <c r="F15" s="8"/>
    </row>
    <row r="16" spans="1:6" ht="12.75" customHeight="1">
      <c r="A16" s="1"/>
      <c r="B16" s="1"/>
      <c r="C16" s="10">
        <v>0.5</v>
      </c>
      <c r="D16" s="1" t="s">
        <v>176</v>
      </c>
    </row>
    <row r="17" spans="1:6" ht="12.75" customHeight="1">
      <c r="A17" s="1"/>
      <c r="B17" s="1"/>
      <c r="C17" s="12">
        <v>2</v>
      </c>
      <c r="D17" s="1" t="s">
        <v>177</v>
      </c>
    </row>
    <row r="18" spans="1:6" ht="12.75" customHeight="1">
      <c r="A18" s="1"/>
      <c r="B18" s="1"/>
      <c r="C18" s="12">
        <v>1</v>
      </c>
      <c r="D18" s="1" t="s">
        <v>178</v>
      </c>
    </row>
    <row r="19" spans="1:6" ht="12.75" customHeight="1">
      <c r="A19" s="1"/>
      <c r="B19" s="1"/>
      <c r="C19" s="12">
        <v>1</v>
      </c>
      <c r="D19" s="1" t="s">
        <v>179</v>
      </c>
    </row>
    <row r="20" spans="1:6" ht="12.75" customHeight="1">
      <c r="A20" s="1"/>
      <c r="B20" s="1"/>
      <c r="C20" s="12"/>
      <c r="D20" s="1"/>
    </row>
    <row r="21" spans="1:6" ht="13.5" customHeight="1">
      <c r="A21" s="1"/>
      <c r="B21" s="1"/>
      <c r="C21" s="14"/>
      <c r="D21" s="1"/>
    </row>
    <row r="22" spans="1:6" ht="12.75" customHeight="1">
      <c r="A22" s="1"/>
      <c r="B22" s="1"/>
      <c r="C22" s="15">
        <f>SUM(C16:C21)</f>
        <v>4.5</v>
      </c>
      <c r="D22" s="1" t="s">
        <v>180</v>
      </c>
    </row>
    <row r="23" spans="1:6" ht="12.75" customHeight="1">
      <c r="A23" s="1"/>
      <c r="B23" s="1"/>
      <c r="C23" s="1"/>
      <c r="D23" s="1"/>
    </row>
    <row r="24" spans="1:6" ht="20.25" customHeight="1">
      <c r="A24" s="17"/>
      <c r="B24" s="17"/>
      <c r="C24" s="17"/>
      <c r="D24" s="17" t="s">
        <v>181</v>
      </c>
      <c r="E24" s="18"/>
      <c r="F24" s="1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F25"/>
  <sheetViews>
    <sheetView workbookViewId="0">
      <selection activeCell="D9" sqref="D9"/>
    </sheetView>
  </sheetViews>
  <sheetFormatPr defaultColWidth="17.28515625" defaultRowHeight="15.75" customHeight="1"/>
  <cols>
    <col min="1" max="1" width="6.7109375" customWidth="1"/>
    <col min="2" max="3" width="6" customWidth="1"/>
    <col min="4" max="4" width="59.7109375" customWidth="1"/>
    <col min="5" max="6" width="11.42578125" customWidth="1"/>
  </cols>
  <sheetData>
    <row r="1" spans="1:6" ht="20.25" customHeight="1">
      <c r="A1" s="5"/>
      <c r="B1" s="5"/>
      <c r="C1" s="5"/>
      <c r="D1" s="5" t="s">
        <v>182</v>
      </c>
      <c r="E1" s="18"/>
      <c r="F1" s="18"/>
    </row>
    <row r="2" spans="1:6" ht="12.75" customHeight="1">
      <c r="A2" s="7"/>
      <c r="B2" s="7"/>
      <c r="C2" s="7"/>
      <c r="D2" s="7"/>
    </row>
    <row r="3" spans="1:6" ht="20.25" customHeight="1">
      <c r="A3" s="5"/>
      <c r="B3" s="5"/>
      <c r="C3" s="5"/>
      <c r="D3" s="5" t="s">
        <v>183</v>
      </c>
      <c r="E3" s="18"/>
      <c r="F3" s="18"/>
    </row>
    <row r="4" spans="1:6" ht="13.5" customHeight="1">
      <c r="A4" s="2" t="s">
        <v>184</v>
      </c>
      <c r="B4" s="2" t="s">
        <v>185</v>
      </c>
      <c r="C4" s="2" t="s">
        <v>186</v>
      </c>
      <c r="D4" s="2" t="s">
        <v>187</v>
      </c>
      <c r="E4" s="8"/>
      <c r="F4" s="8"/>
    </row>
    <row r="5" spans="1:6" ht="12.75" customHeight="1">
      <c r="A5" s="9" t="s">
        <v>188</v>
      </c>
      <c r="B5" s="10">
        <v>0.5</v>
      </c>
      <c r="C5" s="15">
        <f>IF(ISBLANK('1-Wk6'!C16),"",'1-Wk6'!C16)</f>
        <v>0.5</v>
      </c>
      <c r="D5" s="1" t="str">
        <f>IF(ISBLANK('1-Wk6'!D16),"",'1-Wk6'!D16)</f>
        <v>Think about the pros and cons for different check-in methods</v>
      </c>
    </row>
    <row r="6" spans="1:6" ht="12.75" customHeight="1">
      <c r="A6" s="11" t="s">
        <v>189</v>
      </c>
      <c r="B6" s="12">
        <v>2</v>
      </c>
      <c r="C6" s="15">
        <f>IF(ISBLANK('1-Wk6'!C17),"",'1-Wk6'!C17)</f>
        <v>2</v>
      </c>
      <c r="D6" s="1" t="str">
        <f>IF(ISBLANK('1-Wk6'!D17),"",'1-Wk6'!D17)</f>
        <v>Update the wireframes according to sponsor feedback</v>
      </c>
    </row>
    <row r="7" spans="1:6" ht="12.75" customHeight="1">
      <c r="A7" s="22" t="s">
        <v>190</v>
      </c>
      <c r="B7" s="21">
        <v>1</v>
      </c>
      <c r="C7" s="15">
        <f>IF(ISBLANK('1-Wk6'!C18),"",'1-Wk6'!C18)</f>
        <v>1</v>
      </c>
      <c r="D7" s="1" t="str">
        <f>IF(ISBLANK('1-Wk6'!D18),"",'1-Wk6'!D18)</f>
        <v>Meet with the sponsor</v>
      </c>
    </row>
    <row r="8" spans="1:6" ht="12.75" customHeight="1">
      <c r="A8" s="22" t="s">
        <v>191</v>
      </c>
      <c r="B8" s="21">
        <v>1</v>
      </c>
      <c r="C8" s="15">
        <f>IF(ISBLANK('1-Wk6'!C19),"",'1-Wk6'!C19)</f>
        <v>1</v>
      </c>
      <c r="D8" s="1" t="str">
        <f>IF(ISBLANK('1-Wk6'!D19),"",'1-Wk6'!D19)</f>
        <v>Recap sponsor meeting</v>
      </c>
    </row>
    <row r="9" spans="1:6" ht="12.75" customHeight="1">
      <c r="A9" s="25" t="s">
        <v>52</v>
      </c>
      <c r="B9" s="12">
        <v>1</v>
      </c>
      <c r="C9" s="15">
        <v>0.5</v>
      </c>
      <c r="D9" s="24" t="s">
        <v>452</v>
      </c>
    </row>
    <row r="10" spans="1:6" ht="13.5" customHeight="1">
      <c r="A10" s="13"/>
      <c r="B10" s="14"/>
      <c r="C10" s="15" t="str">
        <f>IF(ISBLANK('1-Wk6'!C21),"",'1-Wk6'!C21)</f>
        <v/>
      </c>
      <c r="D10" s="1" t="str">
        <f>IF(ISBLANK('1-Wk6'!D21),"",'1-Wk6'!D21)</f>
        <v/>
      </c>
    </row>
    <row r="11" spans="1:6" ht="12.75" customHeight="1">
      <c r="A11" s="1"/>
      <c r="B11" s="15">
        <f>SUM(B5:B10)</f>
        <v>5.5</v>
      </c>
      <c r="C11" s="15">
        <f>SUM(C5:C10)</f>
        <v>5</v>
      </c>
      <c r="D11" s="1" t="s">
        <v>192</v>
      </c>
    </row>
    <row r="12" spans="1:6" ht="12.75" customHeight="1">
      <c r="A12" s="1"/>
      <c r="B12" s="1"/>
      <c r="C12" s="1"/>
      <c r="D12" s="1"/>
    </row>
    <row r="13" spans="1:6" ht="20.25" customHeight="1">
      <c r="A13" s="5"/>
      <c r="B13" s="5"/>
      <c r="C13" s="5"/>
      <c r="D13" s="5" t="s">
        <v>193</v>
      </c>
      <c r="E13" s="18"/>
      <c r="F13" s="18"/>
    </row>
    <row r="14" spans="1:6" ht="13.5" customHeight="1">
      <c r="A14" s="2"/>
      <c r="B14" s="2"/>
      <c r="C14" s="2" t="s">
        <v>194</v>
      </c>
      <c r="D14" s="2" t="s">
        <v>195</v>
      </c>
      <c r="E14" s="8"/>
      <c r="F14" s="8"/>
    </row>
    <row r="15" spans="1:6" ht="12.75" customHeight="1">
      <c r="A15" s="1"/>
      <c r="B15" s="1"/>
      <c r="C15" s="10"/>
      <c r="D15" s="1"/>
    </row>
    <row r="16" spans="1:6" ht="12.75" customHeight="1">
      <c r="A16" s="1"/>
      <c r="B16" s="1"/>
      <c r="C16" s="12">
        <v>1</v>
      </c>
      <c r="D16" s="1" t="s">
        <v>196</v>
      </c>
    </row>
    <row r="17" spans="1:6" ht="12.75" customHeight="1">
      <c r="A17" s="1"/>
      <c r="B17" s="1"/>
      <c r="C17" s="12">
        <v>0.5</v>
      </c>
      <c r="D17" s="1" t="s">
        <v>197</v>
      </c>
    </row>
    <row r="18" spans="1:6" ht="12.75" customHeight="1">
      <c r="A18" s="1"/>
      <c r="B18" s="1"/>
      <c r="C18" s="12">
        <v>0.5</v>
      </c>
      <c r="D18" s="1" t="s">
        <v>198</v>
      </c>
    </row>
    <row r="19" spans="1:6" ht="12.75" customHeight="1">
      <c r="A19" s="1"/>
      <c r="B19" s="1"/>
      <c r="C19" s="12">
        <v>0.75</v>
      </c>
      <c r="D19" s="1" t="s">
        <v>199</v>
      </c>
    </row>
    <row r="20" spans="1:6" ht="12.75" customHeight="1">
      <c r="A20" s="1"/>
      <c r="B20" s="1"/>
      <c r="C20" s="12">
        <v>1</v>
      </c>
      <c r="D20" s="1" t="s">
        <v>200</v>
      </c>
    </row>
    <row r="21" spans="1:6" ht="12.75" customHeight="1">
      <c r="A21" s="1"/>
      <c r="B21" s="1"/>
      <c r="C21" s="12"/>
      <c r="D21" s="1"/>
    </row>
    <row r="22" spans="1:6" ht="12.75" customHeight="1">
      <c r="A22" s="1"/>
      <c r="B22" s="1"/>
      <c r="C22" s="15">
        <f>SUM(C15:C21)</f>
        <v>3.75</v>
      </c>
      <c r="D22" s="1" t="s">
        <v>201</v>
      </c>
    </row>
    <row r="23" spans="1:6" ht="12.75" customHeight="1">
      <c r="A23" s="1"/>
      <c r="B23" s="1"/>
      <c r="C23" s="1"/>
      <c r="D23" s="1"/>
    </row>
    <row r="24" spans="1:6" ht="20.25" customHeight="1">
      <c r="A24" s="17"/>
      <c r="B24" s="17"/>
      <c r="C24" s="17"/>
      <c r="D24" s="17" t="s">
        <v>202</v>
      </c>
      <c r="E24" s="18"/>
      <c r="F24" s="18"/>
    </row>
    <row r="25" spans="1:6" ht="12.75" customHeight="1">
      <c r="A25" s="1"/>
      <c r="B25" s="1"/>
      <c r="C25" s="1"/>
      <c r="D2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57</vt:i4>
      </vt:variant>
    </vt:vector>
  </HeadingPairs>
  <TitlesOfParts>
    <vt:vector size="87" baseType="lpstr">
      <vt:lpstr>Instructions</vt:lpstr>
      <vt:lpstr>Example</vt:lpstr>
      <vt:lpstr>1-Wk1</vt:lpstr>
      <vt:lpstr>1-Wk2</vt:lpstr>
      <vt:lpstr>1-Wk3</vt:lpstr>
      <vt:lpstr>1-Wk4</vt:lpstr>
      <vt:lpstr>1-Wk5</vt:lpstr>
      <vt:lpstr>1-Wk6</vt:lpstr>
      <vt:lpstr>1-Wk7</vt:lpstr>
      <vt:lpstr>1-Wk8</vt:lpstr>
      <vt:lpstr>1-Wk9</vt:lpstr>
      <vt:lpstr>1-Wk10</vt:lpstr>
      <vt:lpstr>1-Finals</vt:lpstr>
      <vt:lpstr>2-Wk1</vt:lpstr>
      <vt:lpstr>2-Wk2</vt:lpstr>
      <vt:lpstr>2-Wk3</vt:lpstr>
      <vt:lpstr>2-Wk4</vt:lpstr>
      <vt:lpstr>2-Wk5</vt:lpstr>
      <vt:lpstr>2-Wk6</vt:lpstr>
      <vt:lpstr>2-Wk7</vt:lpstr>
      <vt:lpstr>2-Wk8</vt:lpstr>
      <vt:lpstr>2-Wk9</vt:lpstr>
      <vt:lpstr>2-Wk10</vt:lpstr>
      <vt:lpstr>2-Wk11</vt:lpstr>
      <vt:lpstr>2-Wk12</vt:lpstr>
      <vt:lpstr>2-Wk13</vt:lpstr>
      <vt:lpstr>2-Wk14</vt:lpstr>
      <vt:lpstr>2-Wk15</vt:lpstr>
      <vt:lpstr>2-Finals</vt:lpstr>
      <vt:lpstr>AllData</vt:lpstr>
      <vt:lpstr>Name</vt:lpstr>
      <vt:lpstr>t1_2e</vt:lpstr>
      <vt:lpstr>T1Data</vt:lpstr>
      <vt:lpstr>T1FinalsAct</vt:lpstr>
      <vt:lpstr>T1FinalsEst</vt:lpstr>
      <vt:lpstr>T1Wk10Act</vt:lpstr>
      <vt:lpstr>T1Wk10Est</vt:lpstr>
      <vt:lpstr>T1Wk1Act</vt:lpstr>
      <vt:lpstr>T1Wk2Act</vt:lpstr>
      <vt:lpstr>T1Wk2Est</vt:lpstr>
      <vt:lpstr>T1Wk3Act</vt:lpstr>
      <vt:lpstr>T1Wk3Est</vt:lpstr>
      <vt:lpstr>T1Wk4Act</vt:lpstr>
      <vt:lpstr>T1Wk4Est</vt:lpstr>
      <vt:lpstr>T1Wk5Act</vt:lpstr>
      <vt:lpstr>T1Wk5Est</vt:lpstr>
      <vt:lpstr>T1Wk6Act</vt:lpstr>
      <vt:lpstr>T1Wk6Est</vt:lpstr>
      <vt:lpstr>T1Wk7Act</vt:lpstr>
      <vt:lpstr>T1Wk7Est</vt:lpstr>
      <vt:lpstr>T1Wk8Act</vt:lpstr>
      <vt:lpstr>T1Wk8Est</vt:lpstr>
      <vt:lpstr>T1Wk9Act</vt:lpstr>
      <vt:lpstr>T1Wk9Est</vt:lpstr>
      <vt:lpstr>T2Data</vt:lpstr>
      <vt:lpstr>T2FinalsAct</vt:lpstr>
      <vt:lpstr>T2FinalsEst</vt:lpstr>
      <vt:lpstr>T2Wk10Act</vt:lpstr>
      <vt:lpstr>T2Wk10Est</vt:lpstr>
      <vt:lpstr>T2Wk11Act</vt:lpstr>
      <vt:lpstr>T2Wk11Est</vt:lpstr>
      <vt:lpstr>T2Wk12Act</vt:lpstr>
      <vt:lpstr>T2Wk12Est</vt:lpstr>
      <vt:lpstr>T2Wk13Act</vt:lpstr>
      <vt:lpstr>T2Wk13Est</vt:lpstr>
      <vt:lpstr>T2Wk14Act</vt:lpstr>
      <vt:lpstr>T2Wk14Est</vt:lpstr>
      <vt:lpstr>T2Wk15Act</vt:lpstr>
      <vt:lpstr>T2Wk15Est</vt:lpstr>
      <vt:lpstr>T2Wk1Act</vt:lpstr>
      <vt:lpstr>T2Wk1Est</vt:lpstr>
      <vt:lpstr>T2Wk2Act</vt:lpstr>
      <vt:lpstr>T2Wk2Est</vt:lpstr>
      <vt:lpstr>T2Wk3Act</vt:lpstr>
      <vt:lpstr>T2Wk3Est</vt:lpstr>
      <vt:lpstr>T2Wk4Act</vt:lpstr>
      <vt:lpstr>T2Wk4Est</vt:lpstr>
      <vt:lpstr>T2Wk5Act</vt:lpstr>
      <vt:lpstr>T2Wk5Est</vt:lpstr>
      <vt:lpstr>T2Wk6Act</vt:lpstr>
      <vt:lpstr>T2Wk6Est</vt:lpstr>
      <vt:lpstr>T2Wk7Act</vt:lpstr>
      <vt:lpstr>T2Wk7Est</vt:lpstr>
      <vt:lpstr>T2Wk8Act</vt:lpstr>
      <vt:lpstr>T2Wk8Est</vt:lpstr>
      <vt:lpstr>T2Wk9Act</vt:lpstr>
      <vt:lpstr>T2Wk9Est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Sansone</dc:creator>
  <cp:lastModifiedBy>Alex Casciani</cp:lastModifiedBy>
  <dcterms:created xsi:type="dcterms:W3CDTF">2014-08-07T15:58:43Z</dcterms:created>
  <dcterms:modified xsi:type="dcterms:W3CDTF">2014-12-18T01:52:22Z</dcterms:modified>
</cp:coreProperties>
</file>